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2.xml" ContentType="application/vnd.ms-office.activeX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Treasury\RTHQ Treasury\Global Treasury Operations\Front Office (archive)\Front Office\4. Equity\SBB - Share Buy-Backs\2018\RTP on market\Execution spreadsheet weekly FX\"/>
    </mc:Choice>
  </mc:AlternateContent>
  <bookViews>
    <workbookView xWindow="2790" yWindow="0" windowWidth="11685" windowHeight="5070" tabRatio="845" firstSheet="4" activeTab="4"/>
  </bookViews>
  <sheets>
    <sheet name="__FDSCACHE__" sheetId="14" state="veryHidden" r:id="rId1"/>
    <sheet name="E-mail" sheetId="3" state="hidden" r:id="rId2"/>
    <sheet name="Data hardcode" sheetId="5" state="hidden" r:id="rId3"/>
    <sheet name="Data live (BBG)" sheetId="7" state="hidden" r:id="rId4"/>
    <sheet name="Summary $2.5" sheetId="6" r:id="rId5"/>
    <sheet name="Rio SH" sheetId="18" state="hidden" r:id="rId6"/>
    <sheet name="Shares Outstanding" sheetId="12" state="hidden" r:id="rId7"/>
    <sheet name="Market Data" sheetId="20" state="hidden" r:id="rId8"/>
  </sheets>
  <definedNames>
    <definedName name="__FDS_HYPERLINK_TOGGLE_STATE__" hidden="1">"ON"</definedName>
    <definedName name="_xlnm._FilterDatabase" localSheetId="7" hidden="1">'Market Data'!#REF!</definedName>
    <definedName name="_tags1" localSheetId="2" hidden="1">"&lt;tags&gt;&lt;tag n=""Palette"" v=""-1"" /&gt;&lt;tag n=""ClosestPalette"" v=""4"" /&gt;&lt;tag n=""CustomColors"" v=""33-3381555"" /&gt;&lt;/tags&gt;"</definedName>
    <definedName name="_tags1" localSheetId="3" hidden="1">"&lt;tags&gt;&lt;tag n=""Palette"" v=""-1"" /&gt;&lt;tag n=""ClosestPalette"" v=""4"" /&gt;&lt;tag n=""CustomColors"" v=""33-3381555"" /&gt;&lt;/tags&gt;"</definedName>
    <definedName name="_tags1" localSheetId="1" hidden="1">"&lt;tags&gt;&lt;tag n=""Palette"" v=""-1"" /&gt;&lt;tag n=""ClosestPalette"" v=""4"" /&gt;&lt;tag n=""CustomColors"" v=""33-3381555"" /&gt;&lt;/tags&gt;"</definedName>
    <definedName name="date1">#REF!</definedName>
    <definedName name="_xlnm.Extract" localSheetId="7">'Market Data'!#REF!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7" hidden="1">40486.4789351852</definedName>
    <definedName name="IQ_NAMES_REVISION_DATE_" hidden="1">40868.6013541667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">'Data hardcode'!$A$1:$M$251</definedName>
    <definedName name="_xlnm.Print_Area" localSheetId="3">'Data live (BBG)'!$A$1:$M$251</definedName>
    <definedName name="_xlnm.Print_Area" localSheetId="1">'E-mail'!$B$1:$P$37</definedName>
    <definedName name="UKHolidays" localSheetId="7">#REF!</definedName>
    <definedName name="UKHolidays" localSheetId="5">#REF!</definedName>
    <definedName name="UKHolidays">#REF!</definedName>
  </definedNames>
  <calcPr calcId="162913"/>
</workbook>
</file>

<file path=xl/calcChain.xml><?xml version="1.0" encoding="utf-8"?>
<calcChain xmlns="http://schemas.openxmlformats.org/spreadsheetml/2006/main">
  <c r="B200" i="12" l="1"/>
  <c r="AA137" i="20"/>
  <c r="AB137" i="20"/>
  <c r="AC137" i="20"/>
  <c r="AE137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B173" i="20"/>
  <c r="C173" i="20" s="1"/>
  <c r="B172" i="20"/>
  <c r="C172" i="20" s="1"/>
  <c r="C171" i="20"/>
  <c r="B171" i="20"/>
  <c r="B170" i="20"/>
  <c r="C170" i="20" s="1"/>
  <c r="C169" i="20"/>
  <c r="B169" i="20"/>
  <c r="B168" i="20"/>
  <c r="C168" i="20" s="1"/>
  <c r="B167" i="20"/>
  <c r="C167" i="20" s="1"/>
  <c r="B166" i="20"/>
  <c r="C166" i="20" s="1"/>
  <c r="C165" i="20"/>
  <c r="B165" i="20"/>
  <c r="B164" i="20"/>
  <c r="C164" i="20" s="1"/>
  <c r="B163" i="20"/>
  <c r="C163" i="20" s="1"/>
  <c r="B162" i="20"/>
  <c r="C162" i="20" s="1"/>
  <c r="B161" i="20"/>
  <c r="C161" i="20" s="1"/>
  <c r="C160" i="20"/>
  <c r="B160" i="20"/>
  <c r="C159" i="20"/>
  <c r="B159" i="20"/>
  <c r="C158" i="20"/>
  <c r="B158" i="20"/>
  <c r="C157" i="20"/>
  <c r="B157" i="20"/>
  <c r="B156" i="20"/>
  <c r="C156" i="20" s="1"/>
  <c r="B155" i="20"/>
  <c r="C155" i="20" s="1"/>
  <c r="B154" i="20"/>
  <c r="C154" i="20" s="1"/>
  <c r="B153" i="20"/>
  <c r="C153" i="20" s="1"/>
  <c r="B152" i="20"/>
  <c r="C152" i="20" s="1"/>
  <c r="B151" i="20"/>
  <c r="C151" i="20" s="1"/>
  <c r="B150" i="20"/>
  <c r="C150" i="20" s="1"/>
  <c r="B149" i="20"/>
  <c r="C149" i="20" s="1"/>
  <c r="C148" i="20"/>
  <c r="B148" i="20"/>
  <c r="B147" i="20"/>
  <c r="C147" i="20" s="1"/>
  <c r="C146" i="20"/>
  <c r="B146" i="20"/>
  <c r="B145" i="20"/>
  <c r="C145" i="20" s="1"/>
  <c r="B144" i="20"/>
  <c r="C144" i="20" s="1"/>
  <c r="B143" i="20"/>
  <c r="C143" i="20" s="1"/>
  <c r="B142" i="20"/>
  <c r="C142" i="20" s="1"/>
  <c r="C141" i="20"/>
  <c r="B141" i="20"/>
  <c r="B140" i="20"/>
  <c r="C140" i="20" s="1"/>
  <c r="B139" i="20"/>
  <c r="C139" i="20" s="1"/>
  <c r="B138" i="20"/>
  <c r="C138" i="20" s="1"/>
  <c r="B137" i="20"/>
  <c r="C137" i="20" s="1"/>
  <c r="AE136" i="20"/>
  <c r="AC136" i="20"/>
  <c r="AB136" i="20"/>
  <c r="AA136" i="20"/>
  <c r="B136" i="20"/>
  <c r="AE135" i="20"/>
  <c r="AC135" i="20"/>
  <c r="AB135" i="20"/>
  <c r="AA135" i="20"/>
  <c r="B135" i="20"/>
  <c r="AE134" i="20"/>
  <c r="AC134" i="20"/>
  <c r="AB134" i="20"/>
  <c r="AA134" i="20"/>
  <c r="B134" i="20"/>
  <c r="AE133" i="20"/>
  <c r="AC133" i="20"/>
  <c r="AB133" i="20"/>
  <c r="AA133" i="20"/>
  <c r="B133" i="20"/>
  <c r="AE132" i="20"/>
  <c r="AC132" i="20"/>
  <c r="AB132" i="20"/>
  <c r="AA132" i="20"/>
  <c r="B132" i="20"/>
  <c r="AE131" i="20"/>
  <c r="AC131" i="20"/>
  <c r="AB131" i="20"/>
  <c r="AA131" i="20"/>
  <c r="B131" i="20"/>
  <c r="AE130" i="20"/>
  <c r="AC130" i="20"/>
  <c r="AB130" i="20"/>
  <c r="AA130" i="20"/>
  <c r="B130" i="20"/>
  <c r="AE129" i="20"/>
  <c r="AC129" i="20"/>
  <c r="AB129" i="20"/>
  <c r="AA129" i="20"/>
  <c r="B129" i="20"/>
  <c r="AE128" i="20"/>
  <c r="AC128" i="20"/>
  <c r="AB128" i="20"/>
  <c r="AA128" i="20"/>
  <c r="B128" i="20"/>
  <c r="AE127" i="20"/>
  <c r="AC127" i="20"/>
  <c r="AB127" i="20"/>
  <c r="AA127" i="20"/>
  <c r="B127" i="20"/>
  <c r="AE126" i="20"/>
  <c r="AC126" i="20"/>
  <c r="AB126" i="20"/>
  <c r="AA126" i="20"/>
  <c r="B126" i="20"/>
  <c r="AE125" i="20"/>
  <c r="AC125" i="20"/>
  <c r="AB125" i="20"/>
  <c r="AA125" i="20"/>
  <c r="B125" i="20"/>
  <c r="AE124" i="20"/>
  <c r="AC124" i="20"/>
  <c r="AB124" i="20"/>
  <c r="AA124" i="20"/>
  <c r="B124" i="20"/>
  <c r="AE123" i="20"/>
  <c r="AC123" i="20"/>
  <c r="AB123" i="20"/>
  <c r="AA123" i="20"/>
  <c r="B123" i="20"/>
  <c r="AE122" i="20"/>
  <c r="AC122" i="20"/>
  <c r="AB122" i="20"/>
  <c r="AA122" i="20"/>
  <c r="B122" i="20"/>
  <c r="AE121" i="20"/>
  <c r="AC121" i="20"/>
  <c r="AB121" i="20"/>
  <c r="AA121" i="20"/>
  <c r="B121" i="20"/>
  <c r="AE120" i="20"/>
  <c r="AC120" i="20"/>
  <c r="AB120" i="20"/>
  <c r="AA120" i="20"/>
  <c r="B120" i="20"/>
  <c r="AE119" i="20"/>
  <c r="AC119" i="20"/>
  <c r="AB119" i="20"/>
  <c r="AA119" i="20"/>
  <c r="B119" i="20"/>
  <c r="AE118" i="20"/>
  <c r="AC118" i="20"/>
  <c r="AB118" i="20"/>
  <c r="AA118" i="20"/>
  <c r="B118" i="20"/>
  <c r="AE117" i="20"/>
  <c r="AC117" i="20"/>
  <c r="AB117" i="20"/>
  <c r="AA117" i="20"/>
  <c r="B117" i="20"/>
  <c r="AE116" i="20"/>
  <c r="AC116" i="20"/>
  <c r="AB116" i="20"/>
  <c r="AA116" i="20"/>
  <c r="B116" i="20"/>
  <c r="AE115" i="20"/>
  <c r="AC115" i="20"/>
  <c r="AB115" i="20"/>
  <c r="AA115" i="20"/>
  <c r="B115" i="20"/>
  <c r="AE114" i="20"/>
  <c r="AC114" i="20"/>
  <c r="AB114" i="20"/>
  <c r="AA114" i="20"/>
  <c r="B114" i="20"/>
  <c r="AE113" i="20"/>
  <c r="AC113" i="20"/>
  <c r="AB113" i="20"/>
  <c r="AA113" i="20"/>
  <c r="B113" i="20"/>
  <c r="AE112" i="20"/>
  <c r="AC112" i="20"/>
  <c r="AB112" i="20"/>
  <c r="AA112" i="20"/>
  <c r="B112" i="20"/>
  <c r="AE111" i="20"/>
  <c r="AC111" i="20"/>
  <c r="AB111" i="20"/>
  <c r="AA111" i="20"/>
  <c r="B111" i="20"/>
  <c r="AE110" i="20"/>
  <c r="AC110" i="20"/>
  <c r="AB110" i="20"/>
  <c r="AA110" i="20"/>
  <c r="B110" i="20"/>
  <c r="AE109" i="20"/>
  <c r="AC109" i="20"/>
  <c r="AB109" i="20"/>
  <c r="AA109" i="20"/>
  <c r="B109" i="20"/>
  <c r="AE108" i="20"/>
  <c r="AC108" i="20"/>
  <c r="AB108" i="20"/>
  <c r="AA108" i="20"/>
  <c r="B108" i="20"/>
  <c r="AE107" i="20"/>
  <c r="AC107" i="20"/>
  <c r="AB107" i="20"/>
  <c r="AA107" i="20"/>
  <c r="B107" i="20"/>
  <c r="AE106" i="20"/>
  <c r="AC106" i="20"/>
  <c r="AB106" i="20"/>
  <c r="AA106" i="20"/>
  <c r="B106" i="20"/>
  <c r="AE105" i="20"/>
  <c r="AC105" i="20"/>
  <c r="AB105" i="20"/>
  <c r="AA105" i="20"/>
  <c r="B105" i="20"/>
  <c r="AE104" i="20"/>
  <c r="AC104" i="20"/>
  <c r="AB104" i="20"/>
  <c r="AA104" i="20"/>
  <c r="B104" i="20"/>
  <c r="AE103" i="20"/>
  <c r="AC103" i="20"/>
  <c r="AB103" i="20"/>
  <c r="AA103" i="20"/>
  <c r="B103" i="20"/>
  <c r="AE102" i="20"/>
  <c r="AC102" i="20"/>
  <c r="AB102" i="20"/>
  <c r="AA102" i="20"/>
  <c r="B102" i="20"/>
  <c r="AE101" i="20"/>
  <c r="AC101" i="20"/>
  <c r="AB101" i="20"/>
  <c r="AA101" i="20"/>
  <c r="B101" i="20"/>
  <c r="AE100" i="20"/>
  <c r="AC100" i="20"/>
  <c r="AB100" i="20"/>
  <c r="AA100" i="20"/>
  <c r="B100" i="20"/>
  <c r="AE99" i="20"/>
  <c r="AC99" i="20"/>
  <c r="AB99" i="20"/>
  <c r="AA99" i="20"/>
  <c r="B99" i="20"/>
  <c r="AE98" i="20"/>
  <c r="AC98" i="20"/>
  <c r="AB98" i="20"/>
  <c r="AA98" i="20"/>
  <c r="B98" i="20"/>
  <c r="AE97" i="20"/>
  <c r="AC97" i="20"/>
  <c r="AB97" i="20"/>
  <c r="AA97" i="20"/>
  <c r="B97" i="20"/>
  <c r="AE96" i="20"/>
  <c r="AC96" i="20"/>
  <c r="AB96" i="20"/>
  <c r="AA96" i="20"/>
  <c r="B96" i="20"/>
  <c r="AE95" i="20"/>
  <c r="AC95" i="20"/>
  <c r="AB95" i="20"/>
  <c r="AA95" i="20"/>
  <c r="B95" i="20"/>
  <c r="AE94" i="20"/>
  <c r="AC94" i="20"/>
  <c r="AB94" i="20"/>
  <c r="AA94" i="20"/>
  <c r="B94" i="20"/>
  <c r="AE93" i="20"/>
  <c r="AC93" i="20"/>
  <c r="AB93" i="20"/>
  <c r="AA93" i="20"/>
  <c r="B93" i="20"/>
  <c r="AE92" i="20"/>
  <c r="AC92" i="20"/>
  <c r="AB92" i="20"/>
  <c r="AA92" i="20"/>
  <c r="B92" i="20"/>
  <c r="AE91" i="20"/>
  <c r="AC91" i="20"/>
  <c r="AB91" i="20"/>
  <c r="AA91" i="20"/>
  <c r="B91" i="20"/>
  <c r="AE90" i="20"/>
  <c r="AC90" i="20"/>
  <c r="AB90" i="20"/>
  <c r="AA90" i="20"/>
  <c r="B90" i="20"/>
  <c r="AE89" i="20"/>
  <c r="AC89" i="20"/>
  <c r="AB89" i="20"/>
  <c r="AA89" i="20"/>
  <c r="B89" i="20"/>
  <c r="AE88" i="20"/>
  <c r="AC88" i="20"/>
  <c r="AB88" i="20"/>
  <c r="AA88" i="20"/>
  <c r="B88" i="20"/>
  <c r="AE87" i="20"/>
  <c r="AC87" i="20"/>
  <c r="AB87" i="20"/>
  <c r="AA87" i="20"/>
  <c r="B87" i="20"/>
  <c r="AE86" i="20"/>
  <c r="AC86" i="20"/>
  <c r="AB86" i="20"/>
  <c r="AA86" i="20"/>
  <c r="B86" i="20"/>
  <c r="AE85" i="20"/>
  <c r="AC85" i="20"/>
  <c r="AB85" i="20"/>
  <c r="AA85" i="20"/>
  <c r="B85" i="20"/>
  <c r="AE84" i="20"/>
  <c r="AC84" i="20"/>
  <c r="AB84" i="20"/>
  <c r="AA84" i="20"/>
  <c r="B84" i="20"/>
  <c r="AE83" i="20"/>
  <c r="AC83" i="20"/>
  <c r="AB83" i="20"/>
  <c r="AA83" i="20"/>
  <c r="B83" i="20"/>
  <c r="AE82" i="20"/>
  <c r="AC82" i="20"/>
  <c r="AB82" i="20"/>
  <c r="AA82" i="20"/>
  <c r="B82" i="20"/>
  <c r="AE81" i="20"/>
  <c r="AC81" i="20"/>
  <c r="AB81" i="20"/>
  <c r="AA81" i="20"/>
  <c r="B81" i="20"/>
  <c r="AE80" i="20"/>
  <c r="AC80" i="20"/>
  <c r="AB80" i="20"/>
  <c r="AA80" i="20"/>
  <c r="B80" i="20"/>
  <c r="AE79" i="20"/>
  <c r="AC79" i="20"/>
  <c r="AB79" i="20"/>
  <c r="AA79" i="20"/>
  <c r="B79" i="20"/>
  <c r="AE78" i="20"/>
  <c r="AC78" i="20"/>
  <c r="AB78" i="20"/>
  <c r="AA78" i="20"/>
  <c r="B78" i="20"/>
  <c r="AE77" i="20"/>
  <c r="AC77" i="20"/>
  <c r="AB77" i="20"/>
  <c r="AA77" i="20"/>
  <c r="B77" i="20"/>
  <c r="AE76" i="20"/>
  <c r="AC76" i="20"/>
  <c r="AB76" i="20"/>
  <c r="AA76" i="20"/>
  <c r="B76" i="20"/>
  <c r="AE75" i="20"/>
  <c r="AC75" i="20"/>
  <c r="AB75" i="20"/>
  <c r="AA75" i="20"/>
  <c r="B75" i="20"/>
  <c r="AE74" i="20"/>
  <c r="AC74" i="20"/>
  <c r="AB74" i="20"/>
  <c r="AA74" i="20"/>
  <c r="B74" i="20"/>
  <c r="AE73" i="20"/>
  <c r="AC73" i="20"/>
  <c r="AB73" i="20"/>
  <c r="AA73" i="20"/>
  <c r="B73" i="20"/>
  <c r="AE72" i="20"/>
  <c r="AC72" i="20"/>
  <c r="AB72" i="20"/>
  <c r="AA72" i="20"/>
  <c r="B72" i="20"/>
  <c r="AE71" i="20"/>
  <c r="AC71" i="20"/>
  <c r="AB71" i="20"/>
  <c r="AA71" i="20"/>
  <c r="B71" i="20"/>
  <c r="AE70" i="20"/>
  <c r="AC70" i="20"/>
  <c r="AB70" i="20"/>
  <c r="AA70" i="20"/>
  <c r="B70" i="20"/>
  <c r="AE69" i="20"/>
  <c r="AC69" i="20"/>
  <c r="AB69" i="20"/>
  <c r="AA69" i="20"/>
  <c r="B69" i="20"/>
  <c r="AE68" i="20"/>
  <c r="AC68" i="20"/>
  <c r="AB68" i="20"/>
  <c r="AA68" i="20"/>
  <c r="B68" i="20"/>
  <c r="AE67" i="20"/>
  <c r="AC67" i="20"/>
  <c r="AB67" i="20"/>
  <c r="AA67" i="20"/>
  <c r="B67" i="20"/>
  <c r="AE66" i="20"/>
  <c r="AC66" i="20"/>
  <c r="AB66" i="20"/>
  <c r="AA66" i="20"/>
  <c r="B66" i="20"/>
  <c r="AE65" i="20"/>
  <c r="AC65" i="20"/>
  <c r="AB65" i="20"/>
  <c r="AA65" i="20"/>
  <c r="B65" i="20"/>
  <c r="AE64" i="20"/>
  <c r="AC64" i="20"/>
  <c r="AB64" i="20"/>
  <c r="AA64" i="20"/>
  <c r="B64" i="20"/>
  <c r="AE63" i="20"/>
  <c r="AC63" i="20"/>
  <c r="AB63" i="20"/>
  <c r="AA63" i="20"/>
  <c r="B63" i="20"/>
  <c r="AE62" i="20"/>
  <c r="AC62" i="20"/>
  <c r="AB62" i="20"/>
  <c r="AA62" i="20"/>
  <c r="B62" i="20"/>
  <c r="AE61" i="20"/>
  <c r="AC61" i="20"/>
  <c r="AB61" i="20"/>
  <c r="AA61" i="20"/>
  <c r="B61" i="20"/>
  <c r="AE60" i="20"/>
  <c r="AC60" i="20"/>
  <c r="AB60" i="20"/>
  <c r="AA60" i="20"/>
  <c r="B60" i="20"/>
  <c r="AE59" i="20"/>
  <c r="AC59" i="20"/>
  <c r="AB59" i="20"/>
  <c r="AA59" i="20"/>
  <c r="B59" i="20"/>
  <c r="AE58" i="20"/>
  <c r="AC58" i="20"/>
  <c r="AB58" i="20"/>
  <c r="AA58" i="20"/>
  <c r="B58" i="20"/>
  <c r="AE57" i="20"/>
  <c r="AC57" i="20"/>
  <c r="AB57" i="20"/>
  <c r="AA57" i="20"/>
  <c r="B57" i="20"/>
  <c r="AE56" i="20"/>
  <c r="AC56" i="20"/>
  <c r="AB56" i="20"/>
  <c r="AA56" i="20"/>
  <c r="B56" i="20"/>
  <c r="AE55" i="20"/>
  <c r="AC55" i="20"/>
  <c r="AB55" i="20"/>
  <c r="AA55" i="20"/>
  <c r="B55" i="20"/>
  <c r="AE54" i="20"/>
  <c r="AC54" i="20"/>
  <c r="AB54" i="20"/>
  <c r="AA54" i="20"/>
  <c r="B54" i="20"/>
  <c r="AE53" i="20"/>
  <c r="AC53" i="20"/>
  <c r="AB53" i="20"/>
  <c r="AA53" i="20"/>
  <c r="B53" i="20"/>
  <c r="AE52" i="20"/>
  <c r="AC52" i="20"/>
  <c r="AB52" i="20"/>
  <c r="AA52" i="20"/>
  <c r="B52" i="20"/>
  <c r="AE51" i="20"/>
  <c r="AC51" i="20"/>
  <c r="AB51" i="20"/>
  <c r="AA51" i="20"/>
  <c r="B51" i="20"/>
  <c r="AE50" i="20"/>
  <c r="AC50" i="20"/>
  <c r="AB50" i="20"/>
  <c r="AA50" i="20"/>
  <c r="B50" i="20"/>
  <c r="AE49" i="20"/>
  <c r="AC49" i="20"/>
  <c r="AB49" i="20"/>
  <c r="AA49" i="20"/>
  <c r="B49" i="20"/>
  <c r="AE48" i="20"/>
  <c r="AC48" i="20"/>
  <c r="AB48" i="20"/>
  <c r="AA48" i="20"/>
  <c r="B48" i="20"/>
  <c r="AE47" i="20"/>
  <c r="AC47" i="20"/>
  <c r="AB47" i="20"/>
  <c r="AA47" i="20"/>
  <c r="B47" i="20"/>
  <c r="AE46" i="20"/>
  <c r="AC46" i="20"/>
  <c r="AB46" i="20"/>
  <c r="AA46" i="20"/>
  <c r="B46" i="20"/>
  <c r="AE45" i="20"/>
  <c r="AC45" i="20"/>
  <c r="AB45" i="20"/>
  <c r="AA45" i="20"/>
  <c r="B45" i="20"/>
  <c r="AE44" i="20"/>
  <c r="AC44" i="20"/>
  <c r="AB44" i="20"/>
  <c r="AA44" i="20"/>
  <c r="B44" i="20"/>
  <c r="AE43" i="20"/>
  <c r="AC43" i="20"/>
  <c r="AB43" i="20"/>
  <c r="AA43" i="20"/>
  <c r="B43" i="20"/>
  <c r="AE42" i="20"/>
  <c r="AC42" i="20"/>
  <c r="AB42" i="20"/>
  <c r="AA42" i="20"/>
  <c r="B42" i="20"/>
  <c r="AE41" i="20"/>
  <c r="AC41" i="20"/>
  <c r="AB41" i="20"/>
  <c r="AA41" i="20"/>
  <c r="B41" i="20"/>
  <c r="AE40" i="20"/>
  <c r="AC40" i="20"/>
  <c r="AB40" i="20"/>
  <c r="AA40" i="20"/>
  <c r="B40" i="20"/>
  <c r="AE39" i="20"/>
  <c r="AC39" i="20"/>
  <c r="AB39" i="20"/>
  <c r="AA39" i="20"/>
  <c r="B39" i="20"/>
  <c r="AE38" i="20"/>
  <c r="AC38" i="20"/>
  <c r="AB38" i="20"/>
  <c r="AA38" i="20"/>
  <c r="B38" i="20"/>
  <c r="AE37" i="20"/>
  <c r="AC37" i="20"/>
  <c r="AB37" i="20"/>
  <c r="AA37" i="20"/>
  <c r="B37" i="20"/>
  <c r="AE36" i="20"/>
  <c r="AC36" i="20"/>
  <c r="AB36" i="20"/>
  <c r="AA36" i="20"/>
  <c r="B36" i="20"/>
  <c r="AE35" i="20"/>
  <c r="AC35" i="20"/>
  <c r="AB35" i="20"/>
  <c r="AA35" i="20"/>
  <c r="B35" i="20"/>
  <c r="AE34" i="20"/>
  <c r="AC34" i="20"/>
  <c r="AB34" i="20"/>
  <c r="AA34" i="20"/>
  <c r="B34" i="20"/>
  <c r="AE33" i="20"/>
  <c r="AC33" i="20"/>
  <c r="AB33" i="20"/>
  <c r="AA33" i="20"/>
  <c r="B33" i="20"/>
  <c r="AE32" i="20"/>
  <c r="AC32" i="20"/>
  <c r="AB32" i="20"/>
  <c r="AA32" i="20"/>
  <c r="B32" i="20"/>
  <c r="AE31" i="20"/>
  <c r="AC31" i="20"/>
  <c r="AB31" i="20"/>
  <c r="AA31" i="20"/>
  <c r="B31" i="20"/>
  <c r="AE30" i="20"/>
  <c r="AC30" i="20"/>
  <c r="AB30" i="20"/>
  <c r="AA30" i="20"/>
  <c r="B30" i="20"/>
  <c r="B29" i="20"/>
  <c r="B28" i="20"/>
  <c r="B27" i="20"/>
  <c r="B26" i="20"/>
  <c r="B25" i="20"/>
  <c r="B24" i="20"/>
  <c r="AE23" i="20"/>
  <c r="B23" i="20"/>
  <c r="B22" i="20"/>
  <c r="B21" i="20"/>
  <c r="B20" i="20"/>
  <c r="B19" i="20"/>
  <c r="B18" i="20"/>
  <c r="B17" i="20"/>
  <c r="B16" i="20"/>
  <c r="B15" i="20"/>
  <c r="AE14" i="20"/>
  <c r="B14" i="20"/>
  <c r="B13" i="20"/>
  <c r="B12" i="20"/>
  <c r="B11" i="20"/>
  <c r="B10" i="20"/>
  <c r="C575" i="7"/>
  <c r="B575" i="7"/>
  <c r="K575" i="7"/>
  <c r="U9" i="20"/>
  <c r="I9" i="20"/>
  <c r="R9" i="20"/>
  <c r="F9" i="20"/>
  <c r="I575" i="7"/>
  <c r="L9" i="20"/>
  <c r="O9" i="20"/>
  <c r="C136" i="20" l="1"/>
  <c r="C26" i="20"/>
  <c r="C25" i="20"/>
  <c r="C14" i="20"/>
  <c r="C116" i="20"/>
  <c r="C76" i="20"/>
  <c r="C64" i="20"/>
  <c r="C52" i="20"/>
  <c r="C44" i="20"/>
  <c r="C36" i="20"/>
  <c r="C24" i="20"/>
  <c r="C13" i="20"/>
  <c r="C12" i="20"/>
  <c r="C132" i="20"/>
  <c r="C128" i="20"/>
  <c r="C124" i="20"/>
  <c r="C120" i="20"/>
  <c r="C112" i="20"/>
  <c r="C108" i="20"/>
  <c r="C104" i="20"/>
  <c r="C100" i="20"/>
  <c r="C96" i="20"/>
  <c r="C92" i="20"/>
  <c r="C88" i="20"/>
  <c r="C84" i="20"/>
  <c r="C80" i="20"/>
  <c r="C72" i="20"/>
  <c r="C68" i="20"/>
  <c r="C60" i="20"/>
  <c r="C56" i="20"/>
  <c r="C48" i="20"/>
  <c r="C40" i="20"/>
  <c r="C32" i="20"/>
  <c r="C23" i="20"/>
  <c r="C21" i="20"/>
  <c r="C15" i="20"/>
  <c r="C18" i="20"/>
  <c r="C42" i="20"/>
  <c r="C67" i="20"/>
  <c r="C121" i="20"/>
  <c r="C19" i="20"/>
  <c r="C90" i="20"/>
  <c r="C86" i="20"/>
  <c r="C106" i="20"/>
  <c r="C63" i="20"/>
  <c r="C49" i="20"/>
  <c r="C73" i="20"/>
  <c r="C97" i="20"/>
  <c r="C30" i="20"/>
  <c r="C54" i="20"/>
  <c r="C78" i="20"/>
  <c r="C102" i="20"/>
  <c r="C126" i="20"/>
  <c r="C35" i="20"/>
  <c r="C59" i="20"/>
  <c r="C83" i="20"/>
  <c r="C107" i="20"/>
  <c r="C131" i="20"/>
  <c r="C119" i="20"/>
  <c r="C22" i="20"/>
  <c r="C129" i="20"/>
  <c r="C10" i="20"/>
  <c r="C114" i="20"/>
  <c r="C47" i="20"/>
  <c r="C33" i="20"/>
  <c r="C105" i="20"/>
  <c r="C91" i="20"/>
  <c r="C39" i="20"/>
  <c r="C71" i="20"/>
  <c r="C43" i="20"/>
  <c r="C111" i="20"/>
  <c r="C37" i="20"/>
  <c r="C20" i="20"/>
  <c r="C101" i="20"/>
  <c r="C85" i="20"/>
  <c r="C66" i="20"/>
  <c r="C81" i="20"/>
  <c r="C110" i="20"/>
  <c r="C53" i="20"/>
  <c r="C125" i="20"/>
  <c r="C34" i="20"/>
  <c r="C130" i="20"/>
  <c r="C27" i="20"/>
  <c r="C69" i="20"/>
  <c r="C50" i="20"/>
  <c r="C127" i="20"/>
  <c r="C17" i="20"/>
  <c r="C109" i="20"/>
  <c r="C134" i="20"/>
  <c r="C115" i="20"/>
  <c r="C82" i="20"/>
  <c r="C135" i="20"/>
  <c r="C28" i="20"/>
  <c r="C11" i="20"/>
  <c r="C93" i="20"/>
  <c r="C98" i="20"/>
  <c r="C122" i="20"/>
  <c r="C31" i="20"/>
  <c r="C55" i="20"/>
  <c r="C79" i="20"/>
  <c r="C41" i="20"/>
  <c r="C65" i="20"/>
  <c r="C89" i="20"/>
  <c r="C113" i="20"/>
  <c r="C61" i="20"/>
  <c r="C95" i="20"/>
  <c r="C38" i="20"/>
  <c r="C77" i="20"/>
  <c r="C58" i="20"/>
  <c r="C29" i="20"/>
  <c r="C45" i="20"/>
  <c r="C117" i="20"/>
  <c r="C74" i="20"/>
  <c r="C103" i="20"/>
  <c r="C46" i="20"/>
  <c r="C70" i="20"/>
  <c r="C94" i="20"/>
  <c r="C118" i="20"/>
  <c r="C133" i="20"/>
  <c r="C57" i="20"/>
  <c r="C62" i="20"/>
  <c r="C87" i="20"/>
  <c r="C16" i="20"/>
  <c r="C51" i="20"/>
  <c r="C75" i="20"/>
  <c r="C99" i="20"/>
  <c r="C123" i="20"/>
  <c r="B9" i="20"/>
  <c r="C9" i="20" s="1"/>
  <c r="AB7" i="20"/>
  <c r="AB6" i="20" s="1"/>
  <c r="AB9" i="20"/>
  <c r="H575" i="7"/>
  <c r="A37" i="18" l="1"/>
  <c r="C37" i="18"/>
  <c r="A432" i="7" l="1"/>
  <c r="A433" i="7" s="1"/>
  <c r="G406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B199" i="12"/>
  <c r="I431" i="7"/>
  <c r="K129" i="7"/>
  <c r="C120" i="7"/>
  <c r="B94" i="7"/>
  <c r="C11" i="7"/>
  <c r="C59" i="7"/>
  <c r="C92" i="7"/>
  <c r="B33" i="7"/>
  <c r="B57" i="7"/>
  <c r="B6" i="7"/>
  <c r="C78" i="7"/>
  <c r="C41" i="7"/>
  <c r="B81" i="7"/>
  <c r="C122" i="7"/>
  <c r="B46" i="7"/>
  <c r="C114" i="7"/>
  <c r="C62" i="7"/>
  <c r="B58" i="7"/>
  <c r="B117" i="7"/>
  <c r="C22" i="7"/>
  <c r="C69" i="7"/>
  <c r="K126" i="7"/>
  <c r="C18" i="7"/>
  <c r="B79" i="7"/>
  <c r="B56" i="7"/>
  <c r="B129" i="7"/>
  <c r="C48" i="7"/>
  <c r="C104" i="7"/>
  <c r="K574" i="7"/>
  <c r="C89" i="7"/>
  <c r="K432" i="7"/>
  <c r="B86" i="7"/>
  <c r="C52" i="7"/>
  <c r="B35" i="7"/>
  <c r="C76" i="7"/>
  <c r="C67" i="7"/>
  <c r="B34" i="7"/>
  <c r="B114" i="7"/>
  <c r="B15" i="7"/>
  <c r="B38" i="7"/>
  <c r="B82" i="7"/>
  <c r="B96" i="7"/>
  <c r="C54" i="7"/>
  <c r="B75" i="7"/>
  <c r="C73" i="7"/>
  <c r="B124" i="7"/>
  <c r="K124" i="7"/>
  <c r="B12" i="7"/>
  <c r="I126" i="7"/>
  <c r="B26" i="7"/>
  <c r="B80" i="7"/>
  <c r="C70" i="7"/>
  <c r="B122" i="7"/>
  <c r="C32" i="7"/>
  <c r="B72" i="7"/>
  <c r="B112" i="7"/>
  <c r="C101" i="7"/>
  <c r="C106" i="7"/>
  <c r="C53" i="7"/>
  <c r="B49" i="7"/>
  <c r="B64" i="7"/>
  <c r="B73" i="7"/>
  <c r="C71" i="7"/>
  <c r="C72" i="7"/>
  <c r="B111" i="7"/>
  <c r="C57" i="7"/>
  <c r="B55" i="7"/>
  <c r="B88" i="7"/>
  <c r="C91" i="7"/>
  <c r="C99" i="7"/>
  <c r="B41" i="7"/>
  <c r="C128" i="7"/>
  <c r="I432" i="7"/>
  <c r="C103" i="7"/>
  <c r="B69" i="7"/>
  <c r="B52" i="7"/>
  <c r="C93" i="7"/>
  <c r="B84" i="7"/>
  <c r="B42" i="7"/>
  <c r="K130" i="7"/>
  <c r="B109" i="7"/>
  <c r="B118" i="7"/>
  <c r="B97" i="7"/>
  <c r="C108" i="7"/>
  <c r="C66" i="7"/>
  <c r="B39" i="7"/>
  <c r="B115" i="7"/>
  <c r="C23" i="7"/>
  <c r="K127" i="7"/>
  <c r="C124" i="7"/>
  <c r="B23" i="7"/>
  <c r="B22" i="7"/>
  <c r="B27" i="7"/>
  <c r="C27" i="7"/>
  <c r="B67" i="7"/>
  <c r="C31" i="7"/>
  <c r="I123" i="7"/>
  <c r="B126" i="7"/>
  <c r="I127" i="7"/>
  <c r="C87" i="7"/>
  <c r="K431" i="7"/>
  <c r="B574" i="7"/>
  <c r="B128" i="7"/>
  <c r="C36" i="7"/>
  <c r="B20" i="7"/>
  <c r="B85" i="7"/>
  <c r="B11" i="7"/>
  <c r="C26" i="7"/>
  <c r="C117" i="7"/>
  <c r="B54" i="7"/>
  <c r="B98" i="7"/>
  <c r="C82" i="7"/>
  <c r="C5" i="7"/>
  <c r="B40" i="7"/>
  <c r="B13" i="7"/>
  <c r="C125" i="7"/>
  <c r="B116" i="7"/>
  <c r="C574" i="7"/>
  <c r="C97" i="7"/>
  <c r="B77" i="7"/>
  <c r="B110" i="7"/>
  <c r="C49" i="7"/>
  <c r="B31" i="7"/>
  <c r="I129" i="7"/>
  <c r="C14" i="7"/>
  <c r="C7" i="7"/>
  <c r="B125" i="7"/>
  <c r="C77" i="7"/>
  <c r="C50" i="7"/>
  <c r="C109" i="7"/>
  <c r="B78" i="7"/>
  <c r="C20" i="7"/>
  <c r="C96" i="7"/>
  <c r="I130" i="7"/>
  <c r="B106" i="7"/>
  <c r="B89" i="7"/>
  <c r="C51" i="7"/>
  <c r="B24" i="7"/>
  <c r="B50" i="7"/>
  <c r="C33" i="7"/>
  <c r="B71" i="7"/>
  <c r="B32" i="7"/>
  <c r="C17" i="7"/>
  <c r="C34" i="7"/>
  <c r="B10" i="7"/>
  <c r="B16" i="7"/>
  <c r="B113" i="7"/>
  <c r="C112" i="7"/>
  <c r="C16" i="7"/>
  <c r="C95" i="7"/>
  <c r="I125" i="7"/>
  <c r="C13" i="7"/>
  <c r="C116" i="7"/>
  <c r="B48" i="7"/>
  <c r="B63" i="7"/>
  <c r="C25" i="7"/>
  <c r="B21" i="7"/>
  <c r="B431" i="7"/>
  <c r="B44" i="7"/>
  <c r="B68" i="7"/>
  <c r="B100" i="7"/>
  <c r="B70" i="7"/>
  <c r="B107" i="7"/>
  <c r="B47" i="7"/>
  <c r="C100" i="7"/>
  <c r="C431" i="7"/>
  <c r="C432" i="7"/>
  <c r="C105" i="7"/>
  <c r="C4" i="7"/>
  <c r="K128" i="7"/>
  <c r="C35" i="7"/>
  <c r="B93" i="7"/>
  <c r="C126" i="7"/>
  <c r="B66" i="7"/>
  <c r="C98" i="7"/>
  <c r="B45" i="7"/>
  <c r="C107" i="7"/>
  <c r="C24" i="7"/>
  <c r="C90" i="7"/>
  <c r="C39" i="7"/>
  <c r="B74" i="7"/>
  <c r="C21" i="7"/>
  <c r="B432" i="7"/>
  <c r="C28" i="7"/>
  <c r="C68" i="7"/>
  <c r="B59" i="7"/>
  <c r="C86" i="7"/>
  <c r="C127" i="7"/>
  <c r="C81" i="7"/>
  <c r="B14" i="7"/>
  <c r="B37" i="7"/>
  <c r="C47" i="7"/>
  <c r="C60" i="7"/>
  <c r="B9" i="7"/>
  <c r="B91" i="7"/>
  <c r="B7" i="7"/>
  <c r="B60" i="7"/>
  <c r="C64" i="7"/>
  <c r="C19" i="7"/>
  <c r="B433" i="7"/>
  <c r="C44" i="7"/>
  <c r="B28" i="7"/>
  <c r="C102" i="7"/>
  <c r="B43" i="7"/>
  <c r="I574" i="7"/>
  <c r="C43" i="7"/>
  <c r="B130" i="7"/>
  <c r="C38" i="7"/>
  <c r="C63" i="7"/>
  <c r="I124" i="7"/>
  <c r="B83" i="7"/>
  <c r="C58" i="7"/>
  <c r="B121" i="7"/>
  <c r="B51" i="7"/>
  <c r="B29" i="7"/>
  <c r="C79" i="7"/>
  <c r="C94" i="7"/>
  <c r="B53" i="7"/>
  <c r="C433" i="7"/>
  <c r="C9" i="7"/>
  <c r="B108" i="7"/>
  <c r="C42" i="7"/>
  <c r="K125" i="7"/>
  <c r="B30" i="7"/>
  <c r="C55" i="7"/>
  <c r="C129" i="7"/>
  <c r="C130" i="7"/>
  <c r="B99" i="7"/>
  <c r="B8" i="7"/>
  <c r="C84" i="7"/>
  <c r="C80" i="7"/>
  <c r="C121" i="7"/>
  <c r="C85" i="7"/>
  <c r="B25" i="7"/>
  <c r="B5" i="7"/>
  <c r="B87" i="7"/>
  <c r="C118" i="7"/>
  <c r="C46" i="7"/>
  <c r="C6" i="7"/>
  <c r="C8" i="7"/>
  <c r="B61" i="7"/>
  <c r="K123" i="7"/>
  <c r="B4" i="7"/>
  <c r="C111" i="7"/>
  <c r="B19" i="7"/>
  <c r="C74" i="7"/>
  <c r="B95" i="7"/>
  <c r="C61" i="7"/>
  <c r="B104" i="7"/>
  <c r="B17" i="7"/>
  <c r="B65" i="7"/>
  <c r="K433" i="7"/>
  <c r="I128" i="7"/>
  <c r="C45" i="7"/>
  <c r="C40" i="7"/>
  <c r="I433" i="7"/>
  <c r="C83" i="7"/>
  <c r="C15" i="7"/>
  <c r="B36" i="7"/>
  <c r="B119" i="7"/>
  <c r="C113" i="7"/>
  <c r="C110" i="7"/>
  <c r="C56" i="7"/>
  <c r="C65" i="7"/>
  <c r="B62" i="7"/>
  <c r="B120" i="7"/>
  <c r="B123" i="7"/>
  <c r="C88" i="7"/>
  <c r="B103" i="7"/>
  <c r="C75" i="7"/>
  <c r="B127" i="7"/>
  <c r="C37" i="7"/>
  <c r="C119" i="7"/>
  <c r="C29" i="7"/>
  <c r="B102" i="7"/>
  <c r="C10" i="7"/>
  <c r="C115" i="7"/>
  <c r="B18" i="7"/>
  <c r="B90" i="7"/>
  <c r="B92" i="7"/>
  <c r="C12" i="7"/>
  <c r="C123" i="7"/>
  <c r="B105" i="7"/>
  <c r="B101" i="7"/>
  <c r="C30" i="7"/>
  <c r="B76" i="7"/>
  <c r="G575" i="7" l="1"/>
  <c r="L575" i="7"/>
  <c r="J575" i="7"/>
  <c r="O124" i="7"/>
  <c r="O125" i="7" s="1"/>
  <c r="O126" i="7" s="1"/>
  <c r="O127" i="7" s="1"/>
  <c r="G124" i="7"/>
  <c r="D129" i="7"/>
  <c r="D130" i="7"/>
  <c r="G125" i="7"/>
  <c r="Q127" i="7"/>
  <c r="L127" i="7"/>
  <c r="E124" i="7"/>
  <c r="J127" i="7"/>
  <c r="Q125" i="7"/>
  <c r="L125" i="7"/>
  <c r="P125" i="7"/>
  <c r="P126" i="7" s="1"/>
  <c r="J125" i="7"/>
  <c r="D127" i="7"/>
  <c r="G126" i="7"/>
  <c r="G129" i="7"/>
  <c r="E128" i="7"/>
  <c r="J129" i="7"/>
  <c r="F130" i="7"/>
  <c r="E129" i="7"/>
  <c r="P123" i="7"/>
  <c r="G127" i="7"/>
  <c r="E127" i="7"/>
  <c r="Q123" i="7"/>
  <c r="D123" i="7"/>
  <c r="E126" i="7"/>
  <c r="O123" i="7"/>
  <c r="D128" i="7"/>
  <c r="G130" i="7"/>
  <c r="L130" i="7"/>
  <c r="E130" i="7"/>
  <c r="D124" i="7"/>
  <c r="J126" i="7"/>
  <c r="J128" i="7"/>
  <c r="L126" i="7"/>
  <c r="Q126" i="7"/>
  <c r="D125" i="7"/>
  <c r="L128" i="7"/>
  <c r="J130" i="7"/>
  <c r="F129" i="7"/>
  <c r="E123" i="7"/>
  <c r="J124" i="7"/>
  <c r="P124" i="7"/>
  <c r="P127" i="7" s="1"/>
  <c r="D126" i="7"/>
  <c r="L129" i="7"/>
  <c r="E125" i="7"/>
  <c r="Q124" i="7"/>
  <c r="L124" i="7"/>
  <c r="G128" i="7"/>
  <c r="G433" i="7"/>
  <c r="L432" i="7"/>
  <c r="J432" i="7"/>
  <c r="J433" i="7"/>
  <c r="L433" i="7"/>
  <c r="G432" i="7"/>
  <c r="E131" i="7"/>
  <c r="D131" i="7"/>
  <c r="A131" i="7"/>
  <c r="A434" i="7"/>
  <c r="B131" i="7"/>
  <c r="H126" i="7"/>
  <c r="B434" i="7"/>
  <c r="H123" i="7"/>
  <c r="I131" i="7"/>
  <c r="H432" i="7"/>
  <c r="H127" i="7"/>
  <c r="H433" i="7"/>
  <c r="K131" i="7"/>
  <c r="H431" i="7"/>
  <c r="H130" i="7"/>
  <c r="K434" i="7"/>
  <c r="H128" i="7"/>
  <c r="C131" i="7"/>
  <c r="H125" i="7"/>
  <c r="H574" i="7"/>
  <c r="I434" i="7"/>
  <c r="C434" i="7"/>
  <c r="H129" i="7"/>
  <c r="H124" i="7"/>
  <c r="P128" i="7" l="1"/>
  <c r="O128" i="7"/>
  <c r="O129" i="7" s="1"/>
  <c r="Q128" i="7"/>
  <c r="G434" i="7"/>
  <c r="L434" i="7"/>
  <c r="J434" i="7"/>
  <c r="F131" i="7"/>
  <c r="L131" i="7"/>
  <c r="G131" i="7"/>
  <c r="J131" i="7"/>
  <c r="P131" i="7"/>
  <c r="A435" i="7"/>
  <c r="E132" i="7"/>
  <c r="D132" i="7"/>
  <c r="A132" i="7"/>
  <c r="H434" i="7"/>
  <c r="B132" i="7"/>
  <c r="C132" i="7"/>
  <c r="K132" i="7"/>
  <c r="B435" i="7"/>
  <c r="I435" i="7"/>
  <c r="K435" i="7"/>
  <c r="I132" i="7"/>
  <c r="H131" i="7"/>
  <c r="C435" i="7"/>
  <c r="O130" i="7" l="1"/>
  <c r="O131" i="7" s="1"/>
  <c r="P129" i="7"/>
  <c r="P130" i="7" s="1"/>
  <c r="Q129" i="7"/>
  <c r="L435" i="7"/>
  <c r="J435" i="7"/>
  <c r="G435" i="7"/>
  <c r="F132" i="7"/>
  <c r="O132" i="7"/>
  <c r="G132" i="7"/>
  <c r="L132" i="7"/>
  <c r="P132" i="7"/>
  <c r="J132" i="7"/>
  <c r="D436" i="7"/>
  <c r="A436" i="7"/>
  <c r="E133" i="7"/>
  <c r="D133" i="7"/>
  <c r="A133" i="7"/>
  <c r="K133" i="7"/>
  <c r="C436" i="7"/>
  <c r="C133" i="7"/>
  <c r="B436" i="7"/>
  <c r="B133" i="7"/>
  <c r="I436" i="7"/>
  <c r="H132" i="7"/>
  <c r="K436" i="7"/>
  <c r="H435" i="7"/>
  <c r="I133" i="7"/>
  <c r="Q130" i="7" l="1"/>
  <c r="Q131" i="7" s="1"/>
  <c r="G436" i="7"/>
  <c r="J436" i="7"/>
  <c r="L436" i="7"/>
  <c r="L133" i="7"/>
  <c r="F133" i="7"/>
  <c r="G133" i="7"/>
  <c r="O133" i="7"/>
  <c r="P133" i="7"/>
  <c r="J133" i="7"/>
  <c r="D437" i="7"/>
  <c r="A437" i="7"/>
  <c r="E134" i="7"/>
  <c r="D134" i="7"/>
  <c r="A134" i="7"/>
  <c r="H133" i="7"/>
  <c r="B437" i="7"/>
  <c r="C437" i="7"/>
  <c r="K134" i="7"/>
  <c r="C134" i="7"/>
  <c r="I437" i="7"/>
  <c r="H436" i="7"/>
  <c r="K437" i="7"/>
  <c r="B134" i="7"/>
  <c r="I134" i="7"/>
  <c r="Q132" i="7" l="1"/>
  <c r="Q133" i="7" s="1"/>
  <c r="Q134" i="7" s="1"/>
  <c r="J437" i="7"/>
  <c r="G437" i="7"/>
  <c r="L437" i="7"/>
  <c r="J134" i="7"/>
  <c r="P134" i="7"/>
  <c r="F134" i="7"/>
  <c r="G134" i="7"/>
  <c r="O134" i="7"/>
  <c r="L134" i="7"/>
  <c r="D438" i="7"/>
  <c r="A438" i="7"/>
  <c r="E135" i="7"/>
  <c r="A135" i="7"/>
  <c r="D135" i="7"/>
  <c r="B135" i="7"/>
  <c r="H437" i="7"/>
  <c r="I438" i="7"/>
  <c r="K135" i="7"/>
  <c r="K438" i="7"/>
  <c r="I135" i="7"/>
  <c r="B438" i="7"/>
  <c r="C438" i="7"/>
  <c r="H134" i="7"/>
  <c r="C135" i="7"/>
  <c r="J438" i="7" l="1"/>
  <c r="G438" i="7"/>
  <c r="L438" i="7"/>
  <c r="P135" i="7"/>
  <c r="J135" i="7"/>
  <c r="Q135" i="7"/>
  <c r="L135" i="7"/>
  <c r="O135" i="7"/>
  <c r="G135" i="7"/>
  <c r="F135" i="7"/>
  <c r="D439" i="7"/>
  <c r="A439" i="7"/>
  <c r="A136" i="7"/>
  <c r="E136" i="7"/>
  <c r="D136" i="7"/>
  <c r="C439" i="7"/>
  <c r="K136" i="7"/>
  <c r="I136" i="7"/>
  <c r="C136" i="7"/>
  <c r="H438" i="7"/>
  <c r="K439" i="7"/>
  <c r="I439" i="7"/>
  <c r="B439" i="7"/>
  <c r="H135" i="7"/>
  <c r="B136" i="7"/>
  <c r="F136" i="7" l="1"/>
  <c r="G136" i="7"/>
  <c r="O136" i="7"/>
  <c r="L136" i="7"/>
  <c r="Q136" i="7"/>
  <c r="J136" i="7"/>
  <c r="P136" i="7"/>
  <c r="G439" i="7"/>
  <c r="L439" i="7"/>
  <c r="J439" i="7"/>
  <c r="E137" i="7"/>
  <c r="D137" i="7"/>
  <c r="A137" i="7"/>
  <c r="D440" i="7"/>
  <c r="A440" i="7"/>
  <c r="B137" i="7"/>
  <c r="K440" i="7"/>
  <c r="K137" i="7"/>
  <c r="C137" i="7"/>
  <c r="I137" i="7"/>
  <c r="I440" i="7"/>
  <c r="B440" i="7"/>
  <c r="C440" i="7"/>
  <c r="H136" i="7"/>
  <c r="H439" i="7"/>
  <c r="L137" i="7" l="1"/>
  <c r="Q137" i="7"/>
  <c r="J137" i="7"/>
  <c r="P137" i="7"/>
  <c r="F137" i="7"/>
  <c r="G137" i="7"/>
  <c r="O137" i="7"/>
  <c r="L440" i="7"/>
  <c r="J440" i="7"/>
  <c r="G440" i="7"/>
  <c r="E138" i="7"/>
  <c r="D138" i="7"/>
  <c r="A138" i="7"/>
  <c r="D441" i="7"/>
  <c r="A441" i="7"/>
  <c r="I138" i="7"/>
  <c r="K441" i="7"/>
  <c r="C138" i="7"/>
  <c r="I441" i="7"/>
  <c r="B138" i="7"/>
  <c r="H137" i="7"/>
  <c r="K138" i="7"/>
  <c r="B441" i="7"/>
  <c r="C441" i="7"/>
  <c r="H440" i="7"/>
  <c r="F138" i="7" l="1"/>
  <c r="G138" i="7"/>
  <c r="O138" i="7"/>
  <c r="Q138" i="7"/>
  <c r="L138" i="7"/>
  <c r="J138" i="7"/>
  <c r="P138" i="7"/>
  <c r="L441" i="7"/>
  <c r="J441" i="7"/>
  <c r="G441" i="7"/>
  <c r="E139" i="7"/>
  <c r="D139" i="7"/>
  <c r="A139" i="7"/>
  <c r="D442" i="7"/>
  <c r="A442" i="7"/>
  <c r="C139" i="7"/>
  <c r="B442" i="7"/>
  <c r="K139" i="7"/>
  <c r="K442" i="7"/>
  <c r="B139" i="7"/>
  <c r="I442" i="7"/>
  <c r="H441" i="7"/>
  <c r="I139" i="7"/>
  <c r="H138" i="7"/>
  <c r="C442" i="7"/>
  <c r="F139" i="7" l="1"/>
  <c r="P139" i="7"/>
  <c r="J139" i="7"/>
  <c r="O139" i="7"/>
  <c r="G139" i="7"/>
  <c r="Q139" i="7"/>
  <c r="L139" i="7"/>
  <c r="L442" i="7"/>
  <c r="J442" i="7"/>
  <c r="G442" i="7"/>
  <c r="D140" i="7"/>
  <c r="A140" i="7"/>
  <c r="E140" i="7"/>
  <c r="A443" i="7"/>
  <c r="D443" i="7"/>
  <c r="B140" i="7"/>
  <c r="K443" i="7"/>
  <c r="I140" i="7"/>
  <c r="C140" i="7"/>
  <c r="K140" i="7"/>
  <c r="C443" i="7"/>
  <c r="H442" i="7"/>
  <c r="I443" i="7"/>
  <c r="H139" i="7"/>
  <c r="B443" i="7"/>
  <c r="Q140" i="7" l="1"/>
  <c r="L140" i="7"/>
  <c r="F140" i="7"/>
  <c r="O140" i="7"/>
  <c r="G140" i="7"/>
  <c r="P140" i="7"/>
  <c r="J140" i="7"/>
  <c r="J443" i="7"/>
  <c r="G443" i="7"/>
  <c r="L443" i="7"/>
  <c r="D141" i="7"/>
  <c r="E141" i="7"/>
  <c r="A141" i="7"/>
  <c r="D444" i="7"/>
  <c r="A444" i="7"/>
  <c r="C444" i="7"/>
  <c r="H140" i="7"/>
  <c r="H443" i="7"/>
  <c r="I141" i="7"/>
  <c r="K444" i="7"/>
  <c r="I444" i="7"/>
  <c r="C141" i="7"/>
  <c r="K141" i="7"/>
  <c r="B141" i="7"/>
  <c r="B444" i="7"/>
  <c r="Q141" i="7" l="1"/>
  <c r="L141" i="7"/>
  <c r="F141" i="7"/>
  <c r="O141" i="7"/>
  <c r="G141" i="7"/>
  <c r="P141" i="7"/>
  <c r="J141" i="7"/>
  <c r="L444" i="7"/>
  <c r="J444" i="7"/>
  <c r="G444" i="7"/>
  <c r="E142" i="7"/>
  <c r="A142" i="7"/>
  <c r="D142" i="7"/>
  <c r="A445" i="7"/>
  <c r="D445" i="7"/>
  <c r="H444" i="7"/>
  <c r="K142" i="7"/>
  <c r="H141" i="7"/>
  <c r="C445" i="7"/>
  <c r="C142" i="7"/>
  <c r="K445" i="7"/>
  <c r="B142" i="7"/>
  <c r="B445" i="7"/>
  <c r="I445" i="7"/>
  <c r="I142" i="7"/>
  <c r="G445" i="7" l="1"/>
  <c r="J445" i="7"/>
  <c r="L445" i="7"/>
  <c r="P142" i="7"/>
  <c r="J142" i="7"/>
  <c r="F142" i="7"/>
  <c r="G142" i="7"/>
  <c r="O142" i="7"/>
  <c r="Q142" i="7"/>
  <c r="L142" i="7"/>
  <c r="A446" i="7"/>
  <c r="D446" i="7"/>
  <c r="E143" i="7"/>
  <c r="D143" i="7"/>
  <c r="A143" i="7"/>
  <c r="I446" i="7"/>
  <c r="I143" i="7"/>
  <c r="B446" i="7"/>
  <c r="H445" i="7"/>
  <c r="C143" i="7"/>
  <c r="H142" i="7"/>
  <c r="K446" i="7"/>
  <c r="C446" i="7"/>
  <c r="K143" i="7"/>
  <c r="B143" i="7"/>
  <c r="L446" i="7" l="1"/>
  <c r="J446" i="7"/>
  <c r="G446" i="7"/>
  <c r="Q143" i="7"/>
  <c r="L143" i="7"/>
  <c r="F143" i="7"/>
  <c r="P143" i="7"/>
  <c r="J143" i="7"/>
  <c r="O143" i="7"/>
  <c r="G143" i="7"/>
  <c r="D447" i="7"/>
  <c r="A447" i="7"/>
  <c r="A144" i="7"/>
  <c r="E144" i="7"/>
  <c r="D144" i="7"/>
  <c r="H143" i="7"/>
  <c r="K447" i="7"/>
  <c r="C447" i="7"/>
  <c r="K144" i="7"/>
  <c r="H446" i="7"/>
  <c r="I144" i="7"/>
  <c r="I447" i="7"/>
  <c r="B144" i="7"/>
  <c r="C144" i="7"/>
  <c r="B447" i="7"/>
  <c r="G447" i="7" l="1"/>
  <c r="J447" i="7"/>
  <c r="L447" i="7"/>
  <c r="F144" i="7"/>
  <c r="G144" i="7"/>
  <c r="O144" i="7"/>
  <c r="Q144" i="7"/>
  <c r="L144" i="7"/>
  <c r="P144" i="7"/>
  <c r="J144" i="7"/>
  <c r="D448" i="7"/>
  <c r="A448" i="7"/>
  <c r="E145" i="7"/>
  <c r="D145" i="7"/>
  <c r="A145" i="7"/>
  <c r="H144" i="7"/>
  <c r="I448" i="7"/>
  <c r="H447" i="7"/>
  <c r="K145" i="7"/>
  <c r="C145" i="7"/>
  <c r="K448" i="7"/>
  <c r="B145" i="7"/>
  <c r="B448" i="7"/>
  <c r="C448" i="7"/>
  <c r="I145" i="7"/>
  <c r="L145" i="7" l="1"/>
  <c r="Q145" i="7"/>
  <c r="J145" i="7"/>
  <c r="P145" i="7"/>
  <c r="F145" i="7"/>
  <c r="O145" i="7"/>
  <c r="G145" i="7"/>
  <c r="J448" i="7"/>
  <c r="L448" i="7"/>
  <c r="G448" i="7"/>
  <c r="E146" i="7"/>
  <c r="D146" i="7"/>
  <c r="A146" i="7"/>
  <c r="D449" i="7"/>
  <c r="A449" i="7"/>
  <c r="C146" i="7"/>
  <c r="H448" i="7"/>
  <c r="I146" i="7"/>
  <c r="K449" i="7"/>
  <c r="C449" i="7"/>
  <c r="K146" i="7"/>
  <c r="B146" i="7"/>
  <c r="I449" i="7"/>
  <c r="B449" i="7"/>
  <c r="H145" i="7"/>
  <c r="G449" i="7" l="1"/>
  <c r="J449" i="7"/>
  <c r="L449" i="7"/>
  <c r="F146" i="7"/>
  <c r="G146" i="7"/>
  <c r="O146" i="7"/>
  <c r="L146" i="7"/>
  <c r="Q146" i="7"/>
  <c r="J146" i="7"/>
  <c r="P146" i="7"/>
  <c r="D450" i="7"/>
  <c r="A450" i="7"/>
  <c r="E147" i="7"/>
  <c r="D147" i="7"/>
  <c r="A147" i="7"/>
  <c r="H146" i="7"/>
  <c r="B450" i="7"/>
  <c r="H449" i="7"/>
  <c r="K450" i="7"/>
  <c r="B147" i="7"/>
  <c r="K147" i="7"/>
  <c r="I147" i="7"/>
  <c r="I450" i="7"/>
  <c r="C147" i="7"/>
  <c r="C450" i="7"/>
  <c r="L450" i="7" l="1"/>
  <c r="J450" i="7"/>
  <c r="G450" i="7"/>
  <c r="F147" i="7"/>
  <c r="O147" i="7"/>
  <c r="G147" i="7"/>
  <c r="P147" i="7"/>
  <c r="J147" i="7"/>
  <c r="Q147" i="7"/>
  <c r="L147" i="7"/>
  <c r="E451" i="7"/>
  <c r="D451" i="7"/>
  <c r="A451" i="7"/>
  <c r="E148" i="7"/>
  <c r="D148" i="7"/>
  <c r="A148" i="7"/>
  <c r="H450" i="7"/>
  <c r="I148" i="7"/>
  <c r="B148" i="7"/>
  <c r="K148" i="7"/>
  <c r="H147" i="7"/>
  <c r="K451" i="7"/>
  <c r="C148" i="7"/>
  <c r="C451" i="7"/>
  <c r="I451" i="7"/>
  <c r="B451" i="7"/>
  <c r="J451" i="7" l="1"/>
  <c r="G451" i="7"/>
  <c r="L451" i="7"/>
  <c r="Q148" i="7"/>
  <c r="L148" i="7"/>
  <c r="F148" i="7"/>
  <c r="O148" i="7"/>
  <c r="G148" i="7"/>
  <c r="P148" i="7"/>
  <c r="J148" i="7"/>
  <c r="E452" i="7"/>
  <c r="D452" i="7"/>
  <c r="A452" i="7"/>
  <c r="E149" i="7"/>
  <c r="D149" i="7"/>
  <c r="A149" i="7"/>
  <c r="H451" i="7"/>
  <c r="I452" i="7"/>
  <c r="B149" i="7"/>
  <c r="K149" i="7"/>
  <c r="I149" i="7"/>
  <c r="B452" i="7"/>
  <c r="C149" i="7"/>
  <c r="H148" i="7"/>
  <c r="C452" i="7"/>
  <c r="K452" i="7"/>
  <c r="P149" i="7" l="1"/>
  <c r="J149" i="7"/>
  <c r="F149" i="7"/>
  <c r="O149" i="7"/>
  <c r="G149" i="7"/>
  <c r="Q149" i="7"/>
  <c r="L149" i="7"/>
  <c r="G452" i="7"/>
  <c r="L452" i="7"/>
  <c r="J452" i="7"/>
  <c r="E150" i="7"/>
  <c r="D150" i="7"/>
  <c r="A150" i="7"/>
  <c r="E453" i="7"/>
  <c r="D453" i="7"/>
  <c r="A453" i="7"/>
  <c r="K150" i="7"/>
  <c r="B150" i="7"/>
  <c r="I453" i="7"/>
  <c r="H149" i="7"/>
  <c r="B453" i="7"/>
  <c r="I150" i="7"/>
  <c r="C453" i="7"/>
  <c r="H452" i="7"/>
  <c r="C150" i="7"/>
  <c r="K453" i="7"/>
  <c r="L453" i="7" l="1"/>
  <c r="J453" i="7"/>
  <c r="G453" i="7"/>
  <c r="P150" i="7"/>
  <c r="J150" i="7"/>
  <c r="F150" i="7"/>
  <c r="G150" i="7"/>
  <c r="O150" i="7"/>
  <c r="Q150" i="7"/>
  <c r="L150" i="7"/>
  <c r="A454" i="7"/>
  <c r="E454" i="7"/>
  <c r="D454" i="7"/>
  <c r="A151" i="7"/>
  <c r="D151" i="7"/>
  <c r="E151" i="7"/>
  <c r="H453" i="7"/>
  <c r="K151" i="7"/>
  <c r="C151" i="7"/>
  <c r="B454" i="7"/>
  <c r="I454" i="7"/>
  <c r="H150" i="7"/>
  <c r="I151" i="7"/>
  <c r="B151" i="7"/>
  <c r="K454" i="7"/>
  <c r="C454" i="7"/>
  <c r="Q151" i="7" l="1"/>
  <c r="L151" i="7"/>
  <c r="P151" i="7"/>
  <c r="J151" i="7"/>
  <c r="F151" i="7"/>
  <c r="O151" i="7"/>
  <c r="G151" i="7"/>
  <c r="J454" i="7"/>
  <c r="G454" i="7"/>
  <c r="L454" i="7"/>
  <c r="A152" i="7"/>
  <c r="E152" i="7"/>
  <c r="D152" i="7"/>
  <c r="E455" i="7"/>
  <c r="D455" i="7"/>
  <c r="A455" i="7"/>
  <c r="H151" i="7"/>
  <c r="H454" i="7"/>
  <c r="B152" i="7"/>
  <c r="C455" i="7"/>
  <c r="I455" i="7"/>
  <c r="I152" i="7"/>
  <c r="K455" i="7"/>
  <c r="K152" i="7"/>
  <c r="C152" i="7"/>
  <c r="B455" i="7"/>
  <c r="L455" i="7" l="1"/>
  <c r="J455" i="7"/>
  <c r="G455" i="7"/>
  <c r="F152" i="7"/>
  <c r="G152" i="7"/>
  <c r="O152" i="7"/>
  <c r="L152" i="7"/>
  <c r="Q152" i="7"/>
  <c r="J152" i="7"/>
  <c r="P152" i="7"/>
  <c r="A456" i="7"/>
  <c r="E456" i="7"/>
  <c r="D456" i="7"/>
  <c r="E153" i="7"/>
  <c r="D153" i="7"/>
  <c r="A153" i="7"/>
  <c r="B153" i="7"/>
  <c r="C153" i="7"/>
  <c r="I153" i="7"/>
  <c r="H455" i="7"/>
  <c r="I456" i="7"/>
  <c r="K456" i="7"/>
  <c r="C456" i="7"/>
  <c r="H152" i="7"/>
  <c r="B456" i="7"/>
  <c r="K153" i="7"/>
  <c r="G456" i="7" l="1"/>
  <c r="L456" i="7"/>
  <c r="J456" i="7"/>
  <c r="L153" i="7"/>
  <c r="Q153" i="7"/>
  <c r="J153" i="7"/>
  <c r="P153" i="7"/>
  <c r="F153" i="7"/>
  <c r="G153" i="7"/>
  <c r="O153" i="7"/>
  <c r="E457" i="7"/>
  <c r="D457" i="7"/>
  <c r="A457" i="7"/>
  <c r="E154" i="7"/>
  <c r="D154" i="7"/>
  <c r="A154" i="7"/>
  <c r="H456" i="7"/>
  <c r="C457" i="7"/>
  <c r="B457" i="7"/>
  <c r="B154" i="7"/>
  <c r="K154" i="7"/>
  <c r="I457" i="7"/>
  <c r="K457" i="7"/>
  <c r="I154" i="7"/>
  <c r="H153" i="7"/>
  <c r="C154" i="7"/>
  <c r="L457" i="7" l="1"/>
  <c r="J457" i="7"/>
  <c r="G457" i="7"/>
  <c r="F154" i="7"/>
  <c r="G154" i="7"/>
  <c r="O154" i="7"/>
  <c r="L154" i="7"/>
  <c r="Q154" i="7"/>
  <c r="P154" i="7"/>
  <c r="J154" i="7"/>
  <c r="E458" i="7"/>
  <c r="D458" i="7"/>
  <c r="A458" i="7"/>
  <c r="E155" i="7"/>
  <c r="D155" i="7"/>
  <c r="A155" i="7"/>
  <c r="H457" i="7"/>
  <c r="K458" i="7"/>
  <c r="I458" i="7"/>
  <c r="H154" i="7"/>
  <c r="C458" i="7"/>
  <c r="B458" i="7"/>
  <c r="K155" i="7"/>
  <c r="C155" i="7"/>
  <c r="B155" i="7"/>
  <c r="I155" i="7"/>
  <c r="G458" i="7" l="1"/>
  <c r="J458" i="7"/>
  <c r="L458" i="7"/>
  <c r="F155" i="7"/>
  <c r="G155" i="7"/>
  <c r="O155" i="7"/>
  <c r="Q155" i="7"/>
  <c r="L155" i="7"/>
  <c r="P155" i="7"/>
  <c r="J155" i="7"/>
  <c r="A459" i="7"/>
  <c r="E459" i="7"/>
  <c r="D459" i="7"/>
  <c r="E156" i="7"/>
  <c r="D156" i="7"/>
  <c r="A156" i="7"/>
  <c r="H458" i="7"/>
  <c r="K156" i="7"/>
  <c r="B459" i="7"/>
  <c r="I459" i="7"/>
  <c r="I156" i="7"/>
  <c r="C156" i="7"/>
  <c r="K459" i="7"/>
  <c r="C459" i="7"/>
  <c r="B156" i="7"/>
  <c r="H155" i="7"/>
  <c r="Q156" i="7" l="1"/>
  <c r="L156" i="7"/>
  <c r="F156" i="7"/>
  <c r="O156" i="7"/>
  <c r="G156" i="7"/>
  <c r="P156" i="7"/>
  <c r="J156" i="7"/>
  <c r="L459" i="7"/>
  <c r="J459" i="7"/>
  <c r="G459" i="7"/>
  <c r="D157" i="7"/>
  <c r="E157" i="7"/>
  <c r="A157" i="7"/>
  <c r="E460" i="7"/>
  <c r="D460" i="7"/>
  <c r="A460" i="7"/>
  <c r="H459" i="7"/>
  <c r="H156" i="7"/>
  <c r="B157" i="7"/>
  <c r="C157" i="7"/>
  <c r="C460" i="7"/>
  <c r="K460" i="7"/>
  <c r="I460" i="7"/>
  <c r="K157" i="7"/>
  <c r="B460" i="7"/>
  <c r="I157" i="7"/>
  <c r="G460" i="7" l="1"/>
  <c r="L460" i="7"/>
  <c r="J460" i="7"/>
  <c r="P157" i="7"/>
  <c r="J157" i="7"/>
  <c r="Q157" i="7"/>
  <c r="L157" i="7"/>
  <c r="O157" i="7"/>
  <c r="G157" i="7"/>
  <c r="F157" i="7"/>
  <c r="E461" i="7"/>
  <c r="D461" i="7"/>
  <c r="A461" i="7"/>
  <c r="E158" i="7"/>
  <c r="D158" i="7"/>
  <c r="A158" i="7"/>
  <c r="H460" i="7"/>
  <c r="K461" i="7"/>
  <c r="B158" i="7"/>
  <c r="I158" i="7"/>
  <c r="C158" i="7"/>
  <c r="H157" i="7"/>
  <c r="B461" i="7"/>
  <c r="C461" i="7"/>
  <c r="I461" i="7"/>
  <c r="K158" i="7"/>
  <c r="J158" i="7" l="1"/>
  <c r="P158" i="7"/>
  <c r="F158" i="7"/>
  <c r="G158" i="7"/>
  <c r="O158" i="7"/>
  <c r="Q158" i="7"/>
  <c r="L158" i="7"/>
  <c r="J461" i="7"/>
  <c r="L461" i="7"/>
  <c r="G461" i="7"/>
  <c r="A159" i="7"/>
  <c r="E159" i="7"/>
  <c r="D159" i="7"/>
  <c r="E462" i="7"/>
  <c r="D462" i="7"/>
  <c r="A462" i="7"/>
  <c r="H461" i="7"/>
  <c r="H158" i="7"/>
  <c r="I159" i="7"/>
  <c r="C462" i="7"/>
  <c r="I462" i="7"/>
  <c r="K462" i="7"/>
  <c r="K159" i="7"/>
  <c r="B159" i="7"/>
  <c r="C159" i="7"/>
  <c r="B462" i="7"/>
  <c r="J462" i="7" l="1"/>
  <c r="G462" i="7"/>
  <c r="L462" i="7"/>
  <c r="P159" i="7"/>
  <c r="J159" i="7"/>
  <c r="O159" i="7"/>
  <c r="G159" i="7"/>
  <c r="Q159" i="7"/>
  <c r="L159" i="7"/>
  <c r="F159" i="7"/>
  <c r="E463" i="7"/>
  <c r="A463" i="7"/>
  <c r="D463" i="7"/>
  <c r="A160" i="7"/>
  <c r="E160" i="7"/>
  <c r="D160" i="7"/>
  <c r="H462" i="7"/>
  <c r="C160" i="7"/>
  <c r="I160" i="7"/>
  <c r="K463" i="7"/>
  <c r="I463" i="7"/>
  <c r="B463" i="7"/>
  <c r="K160" i="7"/>
  <c r="B160" i="7"/>
  <c r="C463" i="7"/>
  <c r="H159" i="7"/>
  <c r="F160" i="7" l="1"/>
  <c r="G160" i="7"/>
  <c r="O160" i="7"/>
  <c r="P160" i="7"/>
  <c r="J160" i="7"/>
  <c r="L160" i="7"/>
  <c r="Q160" i="7"/>
  <c r="G463" i="7"/>
  <c r="L463" i="7"/>
  <c r="J463" i="7"/>
  <c r="E161" i="7"/>
  <c r="A161" i="7"/>
  <c r="D161" i="7"/>
  <c r="E464" i="7"/>
  <c r="D464" i="7"/>
  <c r="A464" i="7"/>
  <c r="B464" i="7"/>
  <c r="I161" i="7"/>
  <c r="I464" i="7"/>
  <c r="K464" i="7"/>
  <c r="B161" i="7"/>
  <c r="C464" i="7"/>
  <c r="H463" i="7"/>
  <c r="C161" i="7"/>
  <c r="K161" i="7"/>
  <c r="H160" i="7"/>
  <c r="L161" i="7" l="1"/>
  <c r="Q161" i="7"/>
  <c r="J161" i="7"/>
  <c r="P161" i="7"/>
  <c r="F161" i="7"/>
  <c r="O161" i="7"/>
  <c r="G161" i="7"/>
  <c r="L464" i="7"/>
  <c r="J464" i="7"/>
  <c r="G464" i="7"/>
  <c r="E162" i="7"/>
  <c r="D162" i="7"/>
  <c r="A162" i="7"/>
  <c r="E465" i="7"/>
  <c r="D465" i="7"/>
  <c r="A465" i="7"/>
  <c r="H161" i="7"/>
  <c r="B465" i="7"/>
  <c r="H464" i="7"/>
  <c r="K162" i="7"/>
  <c r="C465" i="7"/>
  <c r="I162" i="7"/>
  <c r="I465" i="7"/>
  <c r="C162" i="7"/>
  <c r="B162" i="7"/>
  <c r="K465" i="7"/>
  <c r="L465" i="7" l="1"/>
  <c r="J465" i="7"/>
  <c r="G465" i="7"/>
  <c r="Q162" i="7"/>
  <c r="L162" i="7"/>
  <c r="P162" i="7"/>
  <c r="J162" i="7"/>
  <c r="F162" i="7"/>
  <c r="G162" i="7"/>
  <c r="O162" i="7"/>
  <c r="E466" i="7"/>
  <c r="D466" i="7"/>
  <c r="A466" i="7"/>
  <c r="E163" i="7"/>
  <c r="D163" i="7"/>
  <c r="A163" i="7"/>
  <c r="B466" i="7"/>
  <c r="H162" i="7"/>
  <c r="K466" i="7"/>
  <c r="H465" i="7"/>
  <c r="K163" i="7"/>
  <c r="B163" i="7"/>
  <c r="C163" i="7"/>
  <c r="I466" i="7"/>
  <c r="C466" i="7"/>
  <c r="I163" i="7"/>
  <c r="F163" i="7" l="1"/>
  <c r="O163" i="7"/>
  <c r="G163" i="7"/>
  <c r="Q163" i="7"/>
  <c r="L163" i="7"/>
  <c r="J163" i="7"/>
  <c r="P163" i="7"/>
  <c r="L466" i="7"/>
  <c r="J466" i="7"/>
  <c r="G466" i="7"/>
  <c r="E164" i="7"/>
  <c r="A164" i="7"/>
  <c r="D164" i="7"/>
  <c r="A467" i="7"/>
  <c r="E467" i="7"/>
  <c r="D467" i="7"/>
  <c r="B164" i="7"/>
  <c r="K467" i="7"/>
  <c r="C467" i="7"/>
  <c r="H163" i="7"/>
  <c r="C164" i="7"/>
  <c r="H466" i="7"/>
  <c r="B467" i="7"/>
  <c r="I164" i="7"/>
  <c r="K164" i="7"/>
  <c r="I467" i="7"/>
  <c r="G467" i="7" l="1"/>
  <c r="L467" i="7"/>
  <c r="J467" i="7"/>
  <c r="Q164" i="7"/>
  <c r="L164" i="7"/>
  <c r="P164" i="7"/>
  <c r="J164" i="7"/>
  <c r="F164" i="7"/>
  <c r="O164" i="7"/>
  <c r="G164" i="7"/>
  <c r="A468" i="7"/>
  <c r="D468" i="7"/>
  <c r="E468" i="7"/>
  <c r="E165" i="7"/>
  <c r="D165" i="7"/>
  <c r="A165" i="7"/>
  <c r="C165" i="7"/>
  <c r="B468" i="7"/>
  <c r="I468" i="7"/>
  <c r="H467" i="7"/>
  <c r="I165" i="7"/>
  <c r="K468" i="7"/>
  <c r="H164" i="7"/>
  <c r="B165" i="7"/>
  <c r="C468" i="7"/>
  <c r="K165" i="7"/>
  <c r="L468" i="7" l="1"/>
  <c r="J468" i="7"/>
  <c r="G468" i="7"/>
  <c r="F165" i="7"/>
  <c r="G165" i="7"/>
  <c r="O165" i="7"/>
  <c r="Q165" i="7"/>
  <c r="L165" i="7"/>
  <c r="P165" i="7"/>
  <c r="J165" i="7"/>
  <c r="A469" i="7"/>
  <c r="E469" i="7"/>
  <c r="D469" i="7"/>
  <c r="E166" i="7"/>
  <c r="D166" i="7"/>
  <c r="A166" i="7"/>
  <c r="H468" i="7"/>
  <c r="K166" i="7"/>
  <c r="I469" i="7"/>
  <c r="K469" i="7"/>
  <c r="B469" i="7"/>
  <c r="H165" i="7"/>
  <c r="B166" i="7"/>
  <c r="C166" i="7"/>
  <c r="C469" i="7"/>
  <c r="I166" i="7"/>
  <c r="J166" i="7" l="1"/>
  <c r="P166" i="7"/>
  <c r="F166" i="7"/>
  <c r="G166" i="7"/>
  <c r="O166" i="7"/>
  <c r="Q166" i="7"/>
  <c r="L166" i="7"/>
  <c r="G469" i="7"/>
  <c r="L469" i="7"/>
  <c r="J469" i="7"/>
  <c r="E167" i="7"/>
  <c r="D167" i="7"/>
  <c r="A167" i="7"/>
  <c r="A470" i="7"/>
  <c r="E470" i="7"/>
  <c r="D470" i="7"/>
  <c r="H166" i="7"/>
  <c r="K167" i="7"/>
  <c r="I470" i="7"/>
  <c r="B470" i="7"/>
  <c r="C470" i="7"/>
  <c r="I167" i="7"/>
  <c r="K470" i="7"/>
  <c r="B167" i="7"/>
  <c r="H469" i="7"/>
  <c r="C167" i="7"/>
  <c r="Q167" i="7" l="1"/>
  <c r="L167" i="7"/>
  <c r="P167" i="7"/>
  <c r="J167" i="7"/>
  <c r="F167" i="7"/>
  <c r="O167" i="7"/>
  <c r="G167" i="7"/>
  <c r="J470" i="7"/>
  <c r="L470" i="7"/>
  <c r="G470" i="7"/>
  <c r="A168" i="7"/>
  <c r="D168" i="7"/>
  <c r="E168" i="7"/>
  <c r="A471" i="7"/>
  <c r="E471" i="7"/>
  <c r="D471" i="7"/>
  <c r="I471" i="7"/>
  <c r="B168" i="7"/>
  <c r="K168" i="7"/>
  <c r="B471" i="7"/>
  <c r="K471" i="7"/>
  <c r="I168" i="7"/>
  <c r="C471" i="7"/>
  <c r="H167" i="7"/>
  <c r="H470" i="7"/>
  <c r="C168" i="7"/>
  <c r="F168" i="7" l="1"/>
  <c r="O168" i="7"/>
  <c r="G168" i="7"/>
  <c r="P168" i="7"/>
  <c r="J168" i="7"/>
  <c r="Q168" i="7"/>
  <c r="L168" i="7"/>
  <c r="G471" i="7"/>
  <c r="J471" i="7"/>
  <c r="L471" i="7"/>
  <c r="E169" i="7"/>
  <c r="D169" i="7"/>
  <c r="A169" i="7"/>
  <c r="D472" i="7"/>
  <c r="E472" i="7"/>
  <c r="A472" i="7"/>
  <c r="H168" i="7"/>
  <c r="H471" i="7"/>
  <c r="I472" i="7"/>
  <c r="C169" i="7"/>
  <c r="B472" i="7"/>
  <c r="K169" i="7"/>
  <c r="K472" i="7"/>
  <c r="I169" i="7"/>
  <c r="B169" i="7"/>
  <c r="C472" i="7"/>
  <c r="L472" i="7" l="1"/>
  <c r="J472" i="7"/>
  <c r="G472" i="7"/>
  <c r="L169" i="7"/>
  <c r="Q169" i="7"/>
  <c r="J169" i="7"/>
  <c r="P169" i="7"/>
  <c r="G169" i="7"/>
  <c r="O169" i="7"/>
  <c r="F169" i="7"/>
  <c r="A473" i="7"/>
  <c r="E473" i="7"/>
  <c r="D473" i="7"/>
  <c r="E170" i="7"/>
  <c r="D170" i="7"/>
  <c r="A170" i="7"/>
  <c r="B473" i="7"/>
  <c r="H169" i="7"/>
  <c r="K473" i="7"/>
  <c r="H472" i="7"/>
  <c r="B170" i="7"/>
  <c r="C473" i="7"/>
  <c r="K170" i="7"/>
  <c r="I170" i="7"/>
  <c r="C170" i="7"/>
  <c r="I473" i="7"/>
  <c r="Q170" i="7" l="1"/>
  <c r="L170" i="7"/>
  <c r="F170" i="7"/>
  <c r="G170" i="7"/>
  <c r="O170" i="7"/>
  <c r="P170" i="7"/>
  <c r="J170" i="7"/>
  <c r="L473" i="7"/>
  <c r="J473" i="7"/>
  <c r="G473" i="7"/>
  <c r="E171" i="7"/>
  <c r="D171" i="7"/>
  <c r="A171" i="7"/>
  <c r="A474" i="7"/>
  <c r="E474" i="7"/>
  <c r="D474" i="7"/>
  <c r="I171" i="7"/>
  <c r="H473" i="7"/>
  <c r="B171" i="7"/>
  <c r="C474" i="7"/>
  <c r="H170" i="7"/>
  <c r="C171" i="7"/>
  <c r="B474" i="7"/>
  <c r="I474" i="7"/>
  <c r="K474" i="7"/>
  <c r="K171" i="7"/>
  <c r="J474" i="7" l="1"/>
  <c r="G474" i="7"/>
  <c r="L474" i="7"/>
  <c r="F171" i="7"/>
  <c r="G171" i="7"/>
  <c r="O171" i="7"/>
  <c r="Q171" i="7"/>
  <c r="L171" i="7"/>
  <c r="J171" i="7"/>
  <c r="P171" i="7"/>
  <c r="A475" i="7"/>
  <c r="D475" i="7"/>
  <c r="E475" i="7"/>
  <c r="E172" i="7"/>
  <c r="D172" i="7"/>
  <c r="A172" i="7"/>
  <c r="H474" i="7"/>
  <c r="B475" i="7"/>
  <c r="C172" i="7"/>
  <c r="K172" i="7"/>
  <c r="B172" i="7"/>
  <c r="C475" i="7"/>
  <c r="I475" i="7"/>
  <c r="H171" i="7"/>
  <c r="K475" i="7"/>
  <c r="I172" i="7"/>
  <c r="L475" i="7" l="1"/>
  <c r="J475" i="7"/>
  <c r="G475" i="7"/>
  <c r="Q172" i="7"/>
  <c r="L172" i="7"/>
  <c r="P172" i="7"/>
  <c r="J172" i="7"/>
  <c r="F172" i="7"/>
  <c r="O172" i="7"/>
  <c r="G172" i="7"/>
  <c r="D476" i="7"/>
  <c r="A476" i="7"/>
  <c r="E476" i="7"/>
  <c r="D173" i="7"/>
  <c r="A173" i="7"/>
  <c r="E173" i="7"/>
  <c r="H475" i="7"/>
  <c r="C173" i="7"/>
  <c r="I476" i="7"/>
  <c r="B173" i="7"/>
  <c r="K173" i="7"/>
  <c r="C476" i="7"/>
  <c r="H172" i="7"/>
  <c r="B476" i="7"/>
  <c r="K476" i="7"/>
  <c r="I173" i="7"/>
  <c r="F173" i="7" l="1"/>
  <c r="O173" i="7"/>
  <c r="G173" i="7"/>
  <c r="Q173" i="7"/>
  <c r="L173" i="7"/>
  <c r="P173" i="7"/>
  <c r="J173" i="7"/>
  <c r="G476" i="7"/>
  <c r="L476" i="7"/>
  <c r="J476" i="7"/>
  <c r="E174" i="7"/>
  <c r="D174" i="7"/>
  <c r="A174" i="7"/>
  <c r="A477" i="7"/>
  <c r="E477" i="7"/>
  <c r="D477" i="7"/>
  <c r="K174" i="7"/>
  <c r="H476" i="7"/>
  <c r="I174" i="7"/>
  <c r="C477" i="7"/>
  <c r="C174" i="7"/>
  <c r="B174" i="7"/>
  <c r="H173" i="7"/>
  <c r="K477" i="7"/>
  <c r="B477" i="7"/>
  <c r="I477" i="7"/>
  <c r="L477" i="7" l="1"/>
  <c r="G477" i="7"/>
  <c r="J477" i="7"/>
  <c r="J174" i="7"/>
  <c r="P174" i="7"/>
  <c r="F174" i="7"/>
  <c r="G174" i="7"/>
  <c r="O174" i="7"/>
  <c r="Q174" i="7"/>
  <c r="L174" i="7"/>
  <c r="E478" i="7"/>
  <c r="D478" i="7"/>
  <c r="A478" i="7"/>
  <c r="E175" i="7"/>
  <c r="D175" i="7"/>
  <c r="A175" i="7"/>
  <c r="H477" i="7"/>
  <c r="C478" i="7"/>
  <c r="B175" i="7"/>
  <c r="K175" i="7"/>
  <c r="I478" i="7"/>
  <c r="I175" i="7"/>
  <c r="H174" i="7"/>
  <c r="C175" i="7"/>
  <c r="B478" i="7"/>
  <c r="K478" i="7"/>
  <c r="G478" i="7" l="1"/>
  <c r="L478" i="7"/>
  <c r="J478" i="7"/>
  <c r="Q175" i="7"/>
  <c r="L175" i="7"/>
  <c r="F175" i="7"/>
  <c r="O175" i="7"/>
  <c r="G175" i="7"/>
  <c r="P175" i="7"/>
  <c r="J175" i="7"/>
  <c r="A479" i="7"/>
  <c r="D479" i="7"/>
  <c r="E479" i="7"/>
  <c r="A176" i="7"/>
  <c r="D176" i="7"/>
  <c r="E176" i="7"/>
  <c r="K176" i="7"/>
  <c r="I176" i="7"/>
  <c r="B176" i="7"/>
  <c r="K479" i="7"/>
  <c r="H175" i="7"/>
  <c r="H478" i="7"/>
  <c r="B479" i="7"/>
  <c r="I479" i="7"/>
  <c r="C176" i="7"/>
  <c r="C479" i="7"/>
  <c r="L479" i="7" l="1"/>
  <c r="J479" i="7"/>
  <c r="G479" i="7"/>
  <c r="F176" i="7"/>
  <c r="O176" i="7"/>
  <c r="G176" i="7"/>
  <c r="P176" i="7"/>
  <c r="J176" i="7"/>
  <c r="Q176" i="7"/>
  <c r="L176" i="7"/>
  <c r="E480" i="7"/>
  <c r="D480" i="7"/>
  <c r="A480" i="7"/>
  <c r="E177" i="7"/>
  <c r="D177" i="7"/>
  <c r="A177" i="7"/>
  <c r="B480" i="7"/>
  <c r="K480" i="7"/>
  <c r="C480" i="7"/>
  <c r="H479" i="7"/>
  <c r="K177" i="7"/>
  <c r="C177" i="7"/>
  <c r="I177" i="7"/>
  <c r="I480" i="7"/>
  <c r="H176" i="7"/>
  <c r="B177" i="7"/>
  <c r="L177" i="7" l="1"/>
  <c r="Q177" i="7"/>
  <c r="J177" i="7"/>
  <c r="P177" i="7"/>
  <c r="G177" i="7"/>
  <c r="O177" i="7"/>
  <c r="F177" i="7"/>
  <c r="J480" i="7"/>
  <c r="L480" i="7"/>
  <c r="G480" i="7"/>
  <c r="D178" i="7"/>
  <c r="A178" i="7"/>
  <c r="E178" i="7"/>
  <c r="D481" i="7"/>
  <c r="A481" i="7"/>
  <c r="E481" i="7"/>
  <c r="I178" i="7"/>
  <c r="C178" i="7"/>
  <c r="K178" i="7"/>
  <c r="B481" i="7"/>
  <c r="H480" i="7"/>
  <c r="K481" i="7"/>
  <c r="C481" i="7"/>
  <c r="I481" i="7"/>
  <c r="H177" i="7"/>
  <c r="B178" i="7"/>
  <c r="J481" i="7" l="1"/>
  <c r="G481" i="7"/>
  <c r="L481" i="7"/>
  <c r="Q178" i="7"/>
  <c r="L178" i="7"/>
  <c r="F178" i="7"/>
  <c r="G178" i="7"/>
  <c r="O178" i="7"/>
  <c r="P178" i="7"/>
  <c r="J178" i="7"/>
  <c r="D482" i="7"/>
  <c r="E482" i="7"/>
  <c r="A482" i="7"/>
  <c r="E179" i="7"/>
  <c r="D179" i="7"/>
  <c r="A179" i="7"/>
  <c r="H178" i="7"/>
  <c r="K482" i="7"/>
  <c r="B482" i="7"/>
  <c r="I482" i="7"/>
  <c r="C179" i="7"/>
  <c r="I179" i="7"/>
  <c r="B179" i="7"/>
  <c r="C482" i="7"/>
  <c r="H481" i="7"/>
  <c r="K179" i="7"/>
  <c r="F179" i="7" l="1"/>
  <c r="O179" i="7"/>
  <c r="G179" i="7"/>
  <c r="Q179" i="7"/>
  <c r="L179" i="7"/>
  <c r="J179" i="7"/>
  <c r="P179" i="7"/>
  <c r="L482" i="7"/>
  <c r="J482" i="7"/>
  <c r="G482" i="7"/>
  <c r="E180" i="7"/>
  <c r="D180" i="7"/>
  <c r="A180" i="7"/>
  <c r="D483" i="7"/>
  <c r="A483" i="7"/>
  <c r="E483" i="7"/>
  <c r="H179" i="7"/>
  <c r="I483" i="7"/>
  <c r="B180" i="7"/>
  <c r="C483" i="7"/>
  <c r="H482" i="7"/>
  <c r="C180" i="7"/>
  <c r="I180" i="7"/>
  <c r="B483" i="7"/>
  <c r="K180" i="7"/>
  <c r="K483" i="7"/>
  <c r="Q180" i="7" l="1"/>
  <c r="L180" i="7"/>
  <c r="P180" i="7"/>
  <c r="J180" i="7"/>
  <c r="F180" i="7"/>
  <c r="O180" i="7"/>
  <c r="G180" i="7"/>
  <c r="G483" i="7"/>
  <c r="L483" i="7"/>
  <c r="J483" i="7"/>
  <c r="A181" i="7"/>
  <c r="E181" i="7"/>
  <c r="D181" i="7"/>
  <c r="D484" i="7"/>
  <c r="E484" i="7"/>
  <c r="A484" i="7"/>
  <c r="H180" i="7"/>
  <c r="K484" i="7"/>
  <c r="B484" i="7"/>
  <c r="K181" i="7"/>
  <c r="I484" i="7"/>
  <c r="C181" i="7"/>
  <c r="I181" i="7"/>
  <c r="C484" i="7"/>
  <c r="H483" i="7"/>
  <c r="B181" i="7"/>
  <c r="F181" i="7" l="1"/>
  <c r="Q181" i="7"/>
  <c r="L181" i="7"/>
  <c r="P181" i="7"/>
  <c r="J181" i="7"/>
  <c r="O181" i="7"/>
  <c r="G181" i="7"/>
  <c r="L484" i="7"/>
  <c r="J484" i="7"/>
  <c r="G484" i="7"/>
  <c r="E182" i="7"/>
  <c r="D182" i="7"/>
  <c r="A182" i="7"/>
  <c r="D485" i="7"/>
  <c r="A485" i="7"/>
  <c r="E485" i="7"/>
  <c r="H181" i="7"/>
  <c r="I182" i="7"/>
  <c r="K182" i="7"/>
  <c r="I485" i="7"/>
  <c r="B182" i="7"/>
  <c r="C485" i="7"/>
  <c r="C182" i="7"/>
  <c r="K485" i="7"/>
  <c r="B485" i="7"/>
  <c r="H484" i="7"/>
  <c r="L485" i="7" l="1"/>
  <c r="J485" i="7"/>
  <c r="G485" i="7"/>
  <c r="P182" i="7"/>
  <c r="J182" i="7"/>
  <c r="F182" i="7"/>
  <c r="G182" i="7"/>
  <c r="O182" i="7"/>
  <c r="Q182" i="7"/>
  <c r="L182" i="7"/>
  <c r="A486" i="7"/>
  <c r="E486" i="7"/>
  <c r="D486" i="7"/>
  <c r="D183" i="7"/>
  <c r="A183" i="7"/>
  <c r="E183" i="7"/>
  <c r="H182" i="7"/>
  <c r="H485" i="7"/>
  <c r="B183" i="7"/>
  <c r="I183" i="7"/>
  <c r="C183" i="7"/>
  <c r="K486" i="7"/>
  <c r="B486" i="7"/>
  <c r="C486" i="7"/>
  <c r="K183" i="7"/>
  <c r="I486" i="7"/>
  <c r="G486" i="7" l="1"/>
  <c r="L486" i="7"/>
  <c r="J486" i="7"/>
  <c r="P183" i="7"/>
  <c r="J183" i="7"/>
  <c r="F183" i="7"/>
  <c r="O183" i="7"/>
  <c r="G183" i="7"/>
  <c r="Q183" i="7"/>
  <c r="L183" i="7"/>
  <c r="D487" i="7"/>
  <c r="A487" i="7"/>
  <c r="E487" i="7"/>
  <c r="D184" i="7"/>
  <c r="A184" i="7"/>
  <c r="E184" i="7"/>
  <c r="I487" i="7"/>
  <c r="C487" i="7"/>
  <c r="K184" i="7"/>
  <c r="C184" i="7"/>
  <c r="B184" i="7"/>
  <c r="K487" i="7"/>
  <c r="H183" i="7"/>
  <c r="H486" i="7"/>
  <c r="I184" i="7"/>
  <c r="B487" i="7"/>
  <c r="F184" i="7" l="1"/>
  <c r="O184" i="7"/>
  <c r="G184" i="7"/>
  <c r="L184" i="7"/>
  <c r="Q184" i="7"/>
  <c r="J184" i="7"/>
  <c r="P184" i="7"/>
  <c r="J487" i="7"/>
  <c r="G487" i="7"/>
  <c r="L487" i="7"/>
  <c r="D185" i="7"/>
  <c r="E185" i="7"/>
  <c r="A185" i="7"/>
  <c r="E488" i="7"/>
  <c r="D488" i="7"/>
  <c r="A488" i="7"/>
  <c r="I488" i="7"/>
  <c r="K488" i="7"/>
  <c r="K185" i="7"/>
  <c r="B185" i="7"/>
  <c r="H487" i="7"/>
  <c r="C185" i="7"/>
  <c r="H184" i="7"/>
  <c r="C488" i="7"/>
  <c r="I185" i="7"/>
  <c r="B488" i="7"/>
  <c r="F185" i="7" l="1"/>
  <c r="L185" i="7"/>
  <c r="Q185" i="7"/>
  <c r="P185" i="7"/>
  <c r="J185" i="7"/>
  <c r="O185" i="7"/>
  <c r="G185" i="7"/>
  <c r="G488" i="7"/>
  <c r="L488" i="7"/>
  <c r="J488" i="7"/>
  <c r="A186" i="7"/>
  <c r="D186" i="7"/>
  <c r="E186" i="7"/>
  <c r="D489" i="7"/>
  <c r="A489" i="7"/>
  <c r="E489" i="7"/>
  <c r="I186" i="7"/>
  <c r="K186" i="7"/>
  <c r="B489" i="7"/>
  <c r="H185" i="7"/>
  <c r="C489" i="7"/>
  <c r="I489" i="7"/>
  <c r="K489" i="7"/>
  <c r="C186" i="7"/>
  <c r="H488" i="7"/>
  <c r="B186" i="7"/>
  <c r="L489" i="7" l="1"/>
  <c r="J489" i="7"/>
  <c r="G489" i="7"/>
  <c r="F186" i="7"/>
  <c r="O186" i="7"/>
  <c r="G186" i="7"/>
  <c r="L186" i="7"/>
  <c r="Q186" i="7"/>
  <c r="P186" i="7"/>
  <c r="J186" i="7"/>
  <c r="D490" i="7"/>
  <c r="E490" i="7"/>
  <c r="A490" i="7"/>
  <c r="E187" i="7"/>
  <c r="D187" i="7"/>
  <c r="A187" i="7"/>
  <c r="H489" i="7"/>
  <c r="H186" i="7"/>
  <c r="B490" i="7"/>
  <c r="I187" i="7"/>
  <c r="K490" i="7"/>
  <c r="C187" i="7"/>
  <c r="I490" i="7"/>
  <c r="C490" i="7"/>
  <c r="K187" i="7"/>
  <c r="B187" i="7"/>
  <c r="L490" i="7" l="1"/>
  <c r="J490" i="7"/>
  <c r="G490" i="7"/>
  <c r="J187" i="7"/>
  <c r="P187" i="7"/>
  <c r="F187" i="7"/>
  <c r="G187" i="7"/>
  <c r="O187" i="7"/>
  <c r="Q187" i="7"/>
  <c r="L187" i="7"/>
  <c r="D491" i="7"/>
  <c r="A491" i="7"/>
  <c r="E491" i="7"/>
  <c r="E188" i="7"/>
  <c r="D188" i="7"/>
  <c r="A188" i="7"/>
  <c r="H490" i="7"/>
  <c r="K188" i="7"/>
  <c r="B491" i="7"/>
  <c r="B188" i="7"/>
  <c r="C188" i="7"/>
  <c r="C491" i="7"/>
  <c r="I491" i="7"/>
  <c r="K491" i="7"/>
  <c r="H187" i="7"/>
  <c r="I188" i="7"/>
  <c r="F188" i="7" l="1"/>
  <c r="P188" i="7"/>
  <c r="J188" i="7"/>
  <c r="O188" i="7"/>
  <c r="G188" i="7"/>
  <c r="Q188" i="7"/>
  <c r="L188" i="7"/>
  <c r="L491" i="7"/>
  <c r="G491" i="7"/>
  <c r="J491" i="7"/>
  <c r="E189" i="7"/>
  <c r="D189" i="7"/>
  <c r="A189" i="7"/>
  <c r="E492" i="7"/>
  <c r="D492" i="7"/>
  <c r="A492" i="7"/>
  <c r="B492" i="7"/>
  <c r="C492" i="7"/>
  <c r="K189" i="7"/>
  <c r="C189" i="7"/>
  <c r="K492" i="7"/>
  <c r="I492" i="7"/>
  <c r="H188" i="7"/>
  <c r="H491" i="7"/>
  <c r="I189" i="7"/>
  <c r="B189" i="7"/>
  <c r="F189" i="7" l="1"/>
  <c r="O189" i="7"/>
  <c r="G189" i="7"/>
  <c r="P189" i="7"/>
  <c r="J189" i="7"/>
  <c r="Q189" i="7"/>
  <c r="L189" i="7"/>
  <c r="L492" i="7"/>
  <c r="J492" i="7"/>
  <c r="G492" i="7"/>
  <c r="D190" i="7"/>
  <c r="E190" i="7"/>
  <c r="A190" i="7"/>
  <c r="D493" i="7"/>
  <c r="A493" i="7"/>
  <c r="E493" i="7"/>
  <c r="B493" i="7"/>
  <c r="C493" i="7"/>
  <c r="I493" i="7"/>
  <c r="K190" i="7"/>
  <c r="K493" i="7"/>
  <c r="H189" i="7"/>
  <c r="H492" i="7"/>
  <c r="B190" i="7"/>
  <c r="C190" i="7"/>
  <c r="I190" i="7"/>
  <c r="Q190" i="7" l="1"/>
  <c r="L190" i="7"/>
  <c r="P190" i="7"/>
  <c r="J190" i="7"/>
  <c r="F190" i="7"/>
  <c r="O190" i="7"/>
  <c r="G190" i="7"/>
  <c r="L493" i="7"/>
  <c r="J493" i="7"/>
  <c r="G493" i="7"/>
  <c r="A191" i="7"/>
  <c r="E191" i="7"/>
  <c r="D191" i="7"/>
  <c r="D494" i="7"/>
  <c r="A494" i="7"/>
  <c r="E494" i="7"/>
  <c r="H493" i="7"/>
  <c r="I494" i="7"/>
  <c r="B494" i="7"/>
  <c r="K494" i="7"/>
  <c r="K191" i="7"/>
  <c r="C494" i="7"/>
  <c r="I191" i="7"/>
  <c r="B191" i="7"/>
  <c r="C191" i="7"/>
  <c r="H190" i="7"/>
  <c r="J191" i="7" l="1"/>
  <c r="P191" i="7"/>
  <c r="F191" i="7"/>
  <c r="G191" i="7"/>
  <c r="O191" i="7"/>
  <c r="L191" i="7"/>
  <c r="Q191" i="7"/>
  <c r="G494" i="7"/>
  <c r="L494" i="7"/>
  <c r="J494" i="7"/>
  <c r="E192" i="7"/>
  <c r="D192" i="7"/>
  <c r="A192" i="7"/>
  <c r="D495" i="7"/>
  <c r="A495" i="7"/>
  <c r="E495" i="7"/>
  <c r="H191" i="7"/>
  <c r="C192" i="7"/>
  <c r="K495" i="7"/>
  <c r="B495" i="7"/>
  <c r="C495" i="7"/>
  <c r="K192" i="7"/>
  <c r="H494" i="7"/>
  <c r="I192" i="7"/>
  <c r="I495" i="7"/>
  <c r="B192" i="7"/>
  <c r="L495" i="7" l="1"/>
  <c r="G495" i="7"/>
  <c r="J495" i="7"/>
  <c r="Q192" i="7"/>
  <c r="L192" i="7"/>
  <c r="J192" i="7"/>
  <c r="P192" i="7"/>
  <c r="G192" i="7"/>
  <c r="O192" i="7"/>
  <c r="F192" i="7"/>
  <c r="E496" i="7"/>
  <c r="D496" i="7"/>
  <c r="A496" i="7"/>
  <c r="E193" i="7"/>
  <c r="D193" i="7"/>
  <c r="A193" i="7"/>
  <c r="B193" i="7"/>
  <c r="C496" i="7"/>
  <c r="K193" i="7"/>
  <c r="H495" i="7"/>
  <c r="H192" i="7"/>
  <c r="C193" i="7"/>
  <c r="B496" i="7"/>
  <c r="K496" i="7"/>
  <c r="I193" i="7"/>
  <c r="I496" i="7"/>
  <c r="L496" i="7" l="1"/>
  <c r="J496" i="7"/>
  <c r="G496" i="7"/>
  <c r="F193" i="7"/>
  <c r="Q193" i="7"/>
  <c r="L193" i="7"/>
  <c r="P193" i="7"/>
  <c r="J193" i="7"/>
  <c r="O193" i="7"/>
  <c r="G193" i="7"/>
  <c r="E497" i="7"/>
  <c r="D497" i="7"/>
  <c r="A497" i="7"/>
  <c r="E194" i="7"/>
  <c r="D194" i="7"/>
  <c r="A194" i="7"/>
  <c r="H496" i="7"/>
  <c r="K497" i="7"/>
  <c r="I497" i="7"/>
  <c r="C497" i="7"/>
  <c r="B497" i="7"/>
  <c r="K194" i="7"/>
  <c r="I194" i="7"/>
  <c r="H193" i="7"/>
  <c r="C194" i="7"/>
  <c r="B194" i="7"/>
  <c r="L497" i="7" l="1"/>
  <c r="G497" i="7"/>
  <c r="J497" i="7"/>
  <c r="J194" i="7"/>
  <c r="P194" i="7"/>
  <c r="F194" i="7"/>
  <c r="G194" i="7"/>
  <c r="O194" i="7"/>
  <c r="L194" i="7"/>
  <c r="Q194" i="7"/>
  <c r="D498" i="7"/>
  <c r="E498" i="7"/>
  <c r="A498" i="7"/>
  <c r="E195" i="7"/>
  <c r="A195" i="7"/>
  <c r="H194" i="7"/>
  <c r="H497" i="7"/>
  <c r="I498" i="7"/>
  <c r="I195" i="7"/>
  <c r="B498" i="7"/>
  <c r="C498" i="7"/>
  <c r="K498" i="7"/>
  <c r="B195" i="7"/>
  <c r="C195" i="7"/>
  <c r="K195" i="7"/>
  <c r="L498" i="7" l="1"/>
  <c r="J498" i="7"/>
  <c r="G498" i="7"/>
  <c r="Q195" i="7"/>
  <c r="L195" i="7"/>
  <c r="P195" i="7"/>
  <c r="J195" i="7"/>
  <c r="F195" i="7"/>
  <c r="O195" i="7"/>
  <c r="G195" i="7"/>
  <c r="E499" i="7"/>
  <c r="D499" i="7"/>
  <c r="A499" i="7"/>
  <c r="E196" i="7"/>
  <c r="D196" i="7"/>
  <c r="A196" i="7"/>
  <c r="H498" i="7"/>
  <c r="C196" i="7"/>
  <c r="I196" i="7"/>
  <c r="B196" i="7"/>
  <c r="B499" i="7"/>
  <c r="I499" i="7"/>
  <c r="H195" i="7"/>
  <c r="K499" i="7"/>
  <c r="K196" i="7"/>
  <c r="C499" i="7"/>
  <c r="L499" i="7" l="1"/>
  <c r="J499" i="7"/>
  <c r="G499" i="7"/>
  <c r="F196" i="7"/>
  <c r="G196" i="7"/>
  <c r="O196" i="7"/>
  <c r="Q196" i="7"/>
  <c r="L196" i="7"/>
  <c r="P196" i="7"/>
  <c r="J196" i="7"/>
  <c r="E500" i="7"/>
  <c r="D500" i="7"/>
  <c r="A500" i="7"/>
  <c r="A197" i="7"/>
  <c r="E197" i="7"/>
  <c r="D197" i="7"/>
  <c r="H499" i="7"/>
  <c r="I500" i="7"/>
  <c r="K500" i="7"/>
  <c r="C500" i="7"/>
  <c r="B500" i="7"/>
  <c r="I197" i="7"/>
  <c r="B197" i="7"/>
  <c r="K197" i="7"/>
  <c r="H196" i="7"/>
  <c r="C197" i="7"/>
  <c r="G500" i="7" l="1"/>
  <c r="L500" i="7"/>
  <c r="J500" i="7"/>
  <c r="Q197" i="7"/>
  <c r="L197" i="7"/>
  <c r="F197" i="7"/>
  <c r="O197" i="7"/>
  <c r="G197" i="7"/>
  <c r="P197" i="7"/>
  <c r="J197" i="7"/>
  <c r="E501" i="7"/>
  <c r="D501" i="7"/>
  <c r="A501" i="7"/>
  <c r="A198" i="7"/>
  <c r="E198" i="7"/>
  <c r="D198" i="7"/>
  <c r="H500" i="7"/>
  <c r="K501" i="7"/>
  <c r="I501" i="7"/>
  <c r="K198" i="7"/>
  <c r="C501" i="7"/>
  <c r="B501" i="7"/>
  <c r="C198" i="7"/>
  <c r="I198" i="7"/>
  <c r="B198" i="7"/>
  <c r="H197" i="7"/>
  <c r="F198" i="7" l="1"/>
  <c r="O198" i="7"/>
  <c r="G198" i="7"/>
  <c r="P198" i="7"/>
  <c r="J198" i="7"/>
  <c r="Q198" i="7"/>
  <c r="L198" i="7"/>
  <c r="L501" i="7"/>
  <c r="G501" i="7"/>
  <c r="J501" i="7"/>
  <c r="D199" i="7"/>
  <c r="E199" i="7"/>
  <c r="A199" i="7"/>
  <c r="D502" i="7"/>
  <c r="E502" i="7"/>
  <c r="A502" i="7"/>
  <c r="H198" i="7"/>
  <c r="K502" i="7"/>
  <c r="B502" i="7"/>
  <c r="H501" i="7"/>
  <c r="C199" i="7"/>
  <c r="I502" i="7"/>
  <c r="I199" i="7"/>
  <c r="B199" i="7"/>
  <c r="K199" i="7"/>
  <c r="C502" i="7"/>
  <c r="J199" i="7" l="1"/>
  <c r="P199" i="7"/>
  <c r="Q199" i="7"/>
  <c r="L199" i="7"/>
  <c r="F199" i="7"/>
  <c r="G199" i="7"/>
  <c r="O199" i="7"/>
  <c r="L502" i="7"/>
  <c r="J502" i="7"/>
  <c r="G502" i="7"/>
  <c r="A200" i="7"/>
  <c r="E200" i="7"/>
  <c r="D200" i="7"/>
  <c r="E503" i="7"/>
  <c r="D503" i="7"/>
  <c r="A503" i="7"/>
  <c r="I503" i="7"/>
  <c r="H199" i="7"/>
  <c r="K503" i="7"/>
  <c r="B200" i="7"/>
  <c r="H502" i="7"/>
  <c r="C200" i="7"/>
  <c r="K200" i="7"/>
  <c r="C503" i="7"/>
  <c r="B503" i="7"/>
  <c r="I200" i="7"/>
  <c r="F200" i="7" l="1"/>
  <c r="G200" i="7"/>
  <c r="O200" i="7"/>
  <c r="L200" i="7"/>
  <c r="Q200" i="7"/>
  <c r="P200" i="7"/>
  <c r="J200" i="7"/>
  <c r="L503" i="7"/>
  <c r="G503" i="7"/>
  <c r="J503" i="7"/>
  <c r="D201" i="7"/>
  <c r="A201" i="7"/>
  <c r="E201" i="7"/>
  <c r="E504" i="7"/>
  <c r="A504" i="7"/>
  <c r="D504" i="7"/>
  <c r="H200" i="7"/>
  <c r="H503" i="7"/>
  <c r="K201" i="7"/>
  <c r="C201" i="7"/>
  <c r="K504" i="7"/>
  <c r="B201" i="7"/>
  <c r="I504" i="7"/>
  <c r="B504" i="7"/>
  <c r="I201" i="7"/>
  <c r="C504" i="7"/>
  <c r="L504" i="7" l="1"/>
  <c r="J504" i="7"/>
  <c r="G504" i="7"/>
  <c r="F201" i="7"/>
  <c r="O201" i="7"/>
  <c r="G201" i="7"/>
  <c r="Q201" i="7"/>
  <c r="L201" i="7"/>
  <c r="P201" i="7"/>
  <c r="J201" i="7"/>
  <c r="E505" i="7"/>
  <c r="D505" i="7"/>
  <c r="A505" i="7"/>
  <c r="A202" i="7"/>
  <c r="D202" i="7"/>
  <c r="E202" i="7"/>
  <c r="H504" i="7"/>
  <c r="C505" i="7"/>
  <c r="I202" i="7"/>
  <c r="K202" i="7"/>
  <c r="H201" i="7"/>
  <c r="B505" i="7"/>
  <c r="I505" i="7"/>
  <c r="K505" i="7"/>
  <c r="B202" i="7"/>
  <c r="C202" i="7"/>
  <c r="L505" i="7" l="1"/>
  <c r="G505" i="7"/>
  <c r="J505" i="7"/>
  <c r="L202" i="7"/>
  <c r="Q202" i="7"/>
  <c r="J202" i="7"/>
  <c r="P202" i="7"/>
  <c r="O202" i="7"/>
  <c r="G202" i="7"/>
  <c r="F202" i="7"/>
  <c r="E506" i="7"/>
  <c r="D506" i="7"/>
  <c r="A506" i="7"/>
  <c r="D203" i="7"/>
  <c r="A203" i="7"/>
  <c r="E203" i="7"/>
  <c r="H505" i="7"/>
  <c r="K506" i="7"/>
  <c r="I506" i="7"/>
  <c r="H202" i="7"/>
  <c r="B506" i="7"/>
  <c r="C506" i="7"/>
  <c r="B203" i="7"/>
  <c r="K203" i="7"/>
  <c r="C203" i="7"/>
  <c r="I203" i="7"/>
  <c r="L203" i="7" l="1"/>
  <c r="Q203" i="7"/>
  <c r="P203" i="7"/>
  <c r="J203" i="7"/>
  <c r="F203" i="7"/>
  <c r="O203" i="7"/>
  <c r="G203" i="7"/>
  <c r="G506" i="7"/>
  <c r="J506" i="7"/>
  <c r="L506" i="7"/>
  <c r="E204" i="7"/>
  <c r="D204" i="7"/>
  <c r="A204" i="7"/>
  <c r="E507" i="7"/>
  <c r="D507" i="7"/>
  <c r="A507" i="7"/>
  <c r="B507" i="7"/>
  <c r="C204" i="7"/>
  <c r="I507" i="7"/>
  <c r="H203" i="7"/>
  <c r="C507" i="7"/>
  <c r="B204" i="7"/>
  <c r="K507" i="7"/>
  <c r="K204" i="7"/>
  <c r="I204" i="7"/>
  <c r="H506" i="7"/>
  <c r="Q204" i="7" l="1"/>
  <c r="L204" i="7"/>
  <c r="P204" i="7"/>
  <c r="J204" i="7"/>
  <c r="F204" i="7"/>
  <c r="G204" i="7"/>
  <c r="O204" i="7"/>
  <c r="L507" i="7"/>
  <c r="J507" i="7"/>
  <c r="G507" i="7"/>
  <c r="E205" i="7"/>
  <c r="D205" i="7"/>
  <c r="A205" i="7"/>
  <c r="A508" i="7"/>
  <c r="D508" i="7"/>
  <c r="E508" i="7"/>
  <c r="H507" i="7"/>
  <c r="I205" i="7"/>
  <c r="I508" i="7"/>
  <c r="K508" i="7"/>
  <c r="C508" i="7"/>
  <c r="B205" i="7"/>
  <c r="K205" i="7"/>
  <c r="B508" i="7"/>
  <c r="C205" i="7"/>
  <c r="H204" i="7"/>
  <c r="Q205" i="7" l="1"/>
  <c r="L205" i="7"/>
  <c r="P205" i="7"/>
  <c r="J205" i="7"/>
  <c r="O205" i="7"/>
  <c r="G205" i="7"/>
  <c r="F205" i="7"/>
  <c r="L508" i="7"/>
  <c r="G508" i="7"/>
  <c r="J508" i="7"/>
  <c r="A206" i="7"/>
  <c r="E206" i="7"/>
  <c r="D206" i="7"/>
  <c r="E509" i="7"/>
  <c r="D509" i="7"/>
  <c r="A509" i="7"/>
  <c r="K206" i="7"/>
  <c r="B509" i="7"/>
  <c r="C206" i="7"/>
  <c r="H205" i="7"/>
  <c r="I206" i="7"/>
  <c r="H508" i="7"/>
  <c r="I509" i="7"/>
  <c r="K509" i="7"/>
  <c r="B206" i="7"/>
  <c r="C509" i="7"/>
  <c r="L509" i="7" l="1"/>
  <c r="J509" i="7"/>
  <c r="G509" i="7"/>
  <c r="F206" i="7"/>
  <c r="G206" i="7"/>
  <c r="O206" i="7"/>
  <c r="J206" i="7"/>
  <c r="P206" i="7"/>
  <c r="Q206" i="7"/>
  <c r="L206" i="7"/>
  <c r="A510" i="7"/>
  <c r="E510" i="7"/>
  <c r="D510" i="7"/>
  <c r="E207" i="7"/>
  <c r="D207" i="7"/>
  <c r="A207" i="7"/>
  <c r="I510" i="7"/>
  <c r="H206" i="7"/>
  <c r="B207" i="7"/>
  <c r="H509" i="7"/>
  <c r="I207" i="7"/>
  <c r="C207" i="7"/>
  <c r="K510" i="7"/>
  <c r="B510" i="7"/>
  <c r="K207" i="7"/>
  <c r="C510" i="7"/>
  <c r="J207" i="7" l="1"/>
  <c r="P207" i="7"/>
  <c r="L207" i="7"/>
  <c r="Q207" i="7"/>
  <c r="F207" i="7"/>
  <c r="G207" i="7"/>
  <c r="O207" i="7"/>
  <c r="G510" i="7"/>
  <c r="L510" i="7"/>
  <c r="J510" i="7"/>
  <c r="E208" i="7"/>
  <c r="D208" i="7"/>
  <c r="A208" i="7"/>
  <c r="E511" i="7"/>
  <c r="D511" i="7"/>
  <c r="A511" i="7"/>
  <c r="A36" i="18"/>
  <c r="C36" i="18"/>
  <c r="C35" i="18"/>
  <c r="A35" i="18"/>
  <c r="C34" i="18"/>
  <c r="A34" i="18"/>
  <c r="C33" i="18"/>
  <c r="A33" i="18"/>
  <c r="C32" i="18"/>
  <c r="A32" i="18"/>
  <c r="C31" i="18"/>
  <c r="A31" i="18"/>
  <c r="C30" i="18"/>
  <c r="A30" i="18"/>
  <c r="C29" i="18"/>
  <c r="A29" i="18"/>
  <c r="C28" i="18"/>
  <c r="A28" i="18"/>
  <c r="C27" i="18"/>
  <c r="A27" i="18"/>
  <c r="L26" i="18"/>
  <c r="L27" i="18" s="1"/>
  <c r="K26" i="18"/>
  <c r="K27" i="18" s="1"/>
  <c r="C26" i="18"/>
  <c r="A26" i="18"/>
  <c r="C25" i="18"/>
  <c r="A25" i="18"/>
  <c r="C24" i="18"/>
  <c r="A24" i="18"/>
  <c r="C23" i="18"/>
  <c r="A23" i="18"/>
  <c r="C22" i="18"/>
  <c r="A22" i="18"/>
  <c r="F21" i="18"/>
  <c r="C21" i="18"/>
  <c r="A21" i="18"/>
  <c r="C20" i="18"/>
  <c r="A20" i="18"/>
  <c r="C19" i="18"/>
  <c r="A19" i="18"/>
  <c r="C18" i="18"/>
  <c r="A18" i="18"/>
  <c r="K17" i="18"/>
  <c r="J28" i="18" s="1"/>
  <c r="C17" i="18"/>
  <c r="A17" i="18"/>
  <c r="C16" i="18"/>
  <c r="A16" i="18"/>
  <c r="P15" i="18"/>
  <c r="K20" i="18" s="1"/>
  <c r="O15" i="18"/>
  <c r="L20" i="18" s="1"/>
  <c r="C15" i="18"/>
  <c r="A15" i="18"/>
  <c r="O14" i="18"/>
  <c r="K12" i="18"/>
  <c r="L12" i="18" s="1"/>
  <c r="C12" i="18" s="1"/>
  <c r="C7" i="18"/>
  <c r="C1" i="18"/>
  <c r="A1" i="18"/>
  <c r="H510" i="7"/>
  <c r="K511" i="7"/>
  <c r="I208" i="7"/>
  <c r="C511" i="7"/>
  <c r="K208" i="7"/>
  <c r="B208" i="7"/>
  <c r="B511" i="7"/>
  <c r="I511" i="7"/>
  <c r="H207" i="7"/>
  <c r="C208" i="7"/>
  <c r="Q208" i="7" l="1"/>
  <c r="L208" i="7"/>
  <c r="P208" i="7"/>
  <c r="J208" i="7"/>
  <c r="O208" i="7"/>
  <c r="G208" i="7"/>
  <c r="F208" i="7"/>
  <c r="L511" i="7"/>
  <c r="J511" i="7"/>
  <c r="G511" i="7"/>
  <c r="D209" i="7"/>
  <c r="A209" i="7"/>
  <c r="E209" i="7"/>
  <c r="A512" i="7"/>
  <c r="E512" i="7"/>
  <c r="D512" i="7"/>
  <c r="B198" i="12"/>
  <c r="C512" i="7"/>
  <c r="H511" i="7"/>
  <c r="C209" i="7"/>
  <c r="I209" i="7"/>
  <c r="K512" i="7"/>
  <c r="H208" i="7"/>
  <c r="K209" i="7"/>
  <c r="B209" i="7"/>
  <c r="I512" i="7"/>
  <c r="B512" i="7"/>
  <c r="F209" i="7" l="1"/>
  <c r="G209" i="7"/>
  <c r="O209" i="7"/>
  <c r="L209" i="7"/>
  <c r="Q209" i="7"/>
  <c r="J209" i="7"/>
  <c r="P209" i="7"/>
  <c r="L512" i="7"/>
  <c r="J512" i="7"/>
  <c r="G512" i="7"/>
  <c r="E210" i="7"/>
  <c r="D210" i="7"/>
  <c r="A210" i="7"/>
  <c r="E513" i="7"/>
  <c r="D513" i="7"/>
  <c r="A513" i="7"/>
  <c r="C513" i="7"/>
  <c r="K210" i="7"/>
  <c r="H209" i="7"/>
  <c r="B210" i="7"/>
  <c r="H512" i="7"/>
  <c r="I513" i="7"/>
  <c r="I210" i="7"/>
  <c r="B513" i="7"/>
  <c r="C210" i="7"/>
  <c r="K513" i="7"/>
  <c r="L513" i="7" l="1"/>
  <c r="J513" i="7"/>
  <c r="G513" i="7"/>
  <c r="L210" i="7"/>
  <c r="Q210" i="7"/>
  <c r="F210" i="7"/>
  <c r="O210" i="7"/>
  <c r="G210" i="7"/>
  <c r="J210" i="7"/>
  <c r="P210" i="7"/>
  <c r="A514" i="7"/>
  <c r="E514" i="7"/>
  <c r="D514" i="7"/>
  <c r="E211" i="7"/>
  <c r="D211" i="7"/>
  <c r="A211" i="7"/>
  <c r="B197" i="12"/>
  <c r="H210" i="7"/>
  <c r="H513" i="7"/>
  <c r="B211" i="7"/>
  <c r="C514" i="7"/>
  <c r="C211" i="7"/>
  <c r="B514" i="7"/>
  <c r="K211" i="7"/>
  <c r="I514" i="7"/>
  <c r="I211" i="7"/>
  <c r="K514" i="7"/>
  <c r="J211" i="7" l="1"/>
  <c r="P211" i="7"/>
  <c r="F211" i="7"/>
  <c r="G211" i="7"/>
  <c r="O211" i="7"/>
  <c r="Q211" i="7"/>
  <c r="L211" i="7"/>
  <c r="G514" i="7"/>
  <c r="J514" i="7"/>
  <c r="L514" i="7"/>
  <c r="E212" i="7"/>
  <c r="D212" i="7"/>
  <c r="A212" i="7"/>
  <c r="E515" i="7"/>
  <c r="D515" i="7"/>
  <c r="A515" i="7"/>
  <c r="C212" i="7"/>
  <c r="H211" i="7"/>
  <c r="C515" i="7"/>
  <c r="K212" i="7"/>
  <c r="K515" i="7"/>
  <c r="I515" i="7"/>
  <c r="I212" i="7"/>
  <c r="B212" i="7"/>
  <c r="B515" i="7"/>
  <c r="H514" i="7"/>
  <c r="P212" i="7" l="1"/>
  <c r="J212" i="7"/>
  <c r="F212" i="7"/>
  <c r="G212" i="7"/>
  <c r="O212" i="7"/>
  <c r="Q212" i="7"/>
  <c r="L212" i="7"/>
  <c r="L515" i="7"/>
  <c r="J515" i="7"/>
  <c r="G515" i="7"/>
  <c r="E213" i="7"/>
  <c r="D213" i="7"/>
  <c r="A213" i="7"/>
  <c r="E516" i="7"/>
  <c r="D516" i="7"/>
  <c r="A516" i="7"/>
  <c r="I516" i="7"/>
  <c r="B213" i="7"/>
  <c r="C516" i="7"/>
  <c r="K516" i="7"/>
  <c r="C213" i="7"/>
  <c r="H212" i="7"/>
  <c r="B516" i="7"/>
  <c r="K213" i="7"/>
  <c r="I213" i="7"/>
  <c r="H515" i="7"/>
  <c r="F213" i="7" l="1"/>
  <c r="O213" i="7"/>
  <c r="G213" i="7"/>
  <c r="P213" i="7"/>
  <c r="J213" i="7"/>
  <c r="Q213" i="7"/>
  <c r="L213" i="7"/>
  <c r="J516" i="7"/>
  <c r="G516" i="7"/>
  <c r="L516" i="7"/>
  <c r="A214" i="7"/>
  <c r="E214" i="7"/>
  <c r="D214" i="7"/>
  <c r="E517" i="7"/>
  <c r="D517" i="7"/>
  <c r="A517" i="7"/>
  <c r="B196" i="12"/>
  <c r="K214" i="7"/>
  <c r="C214" i="7"/>
  <c r="H516" i="7"/>
  <c r="C517" i="7"/>
  <c r="B517" i="7"/>
  <c r="I517" i="7"/>
  <c r="H213" i="7"/>
  <c r="B214" i="7"/>
  <c r="I214" i="7"/>
  <c r="K517" i="7"/>
  <c r="Q214" i="7" l="1"/>
  <c r="L214" i="7"/>
  <c r="P214" i="7"/>
  <c r="J214" i="7"/>
  <c r="F214" i="7"/>
  <c r="O214" i="7"/>
  <c r="G214" i="7"/>
  <c r="L517" i="7"/>
  <c r="J517" i="7"/>
  <c r="G517" i="7"/>
  <c r="E215" i="7"/>
  <c r="D215" i="7"/>
  <c r="A215" i="7"/>
  <c r="D518" i="7"/>
  <c r="A518" i="7"/>
  <c r="E518" i="7"/>
  <c r="B215" i="7"/>
  <c r="C215" i="7"/>
  <c r="I215" i="7"/>
  <c r="K518" i="7"/>
  <c r="K215" i="7"/>
  <c r="H214" i="7"/>
  <c r="H517" i="7"/>
  <c r="B518" i="7"/>
  <c r="I518" i="7"/>
  <c r="C518" i="7"/>
  <c r="J215" i="7" l="1"/>
  <c r="P215" i="7"/>
  <c r="Q215" i="7"/>
  <c r="L215" i="7"/>
  <c r="F215" i="7"/>
  <c r="G215" i="7"/>
  <c r="O215" i="7"/>
  <c r="J518" i="7"/>
  <c r="G518" i="7"/>
  <c r="L518" i="7"/>
  <c r="D216" i="7"/>
  <c r="A216" i="7"/>
  <c r="E216" i="7"/>
  <c r="E519" i="7"/>
  <c r="D519" i="7"/>
  <c r="A519" i="7"/>
  <c r="K216" i="7"/>
  <c r="K519" i="7"/>
  <c r="B519" i="7"/>
  <c r="H518" i="7"/>
  <c r="C519" i="7"/>
  <c r="H215" i="7"/>
  <c r="I519" i="7"/>
  <c r="I216" i="7"/>
  <c r="C216" i="7"/>
  <c r="B216" i="7"/>
  <c r="L519" i="7" l="1"/>
  <c r="J519" i="7"/>
  <c r="G519" i="7"/>
  <c r="F216" i="7"/>
  <c r="O216" i="7"/>
  <c r="G216" i="7"/>
  <c r="Q216" i="7"/>
  <c r="L216" i="7"/>
  <c r="P216" i="7"/>
  <c r="J216" i="7"/>
  <c r="E520" i="7"/>
  <c r="D520" i="7"/>
  <c r="A520" i="7"/>
  <c r="D217" i="7"/>
  <c r="A217" i="7"/>
  <c r="E217" i="7"/>
  <c r="B520" i="7"/>
  <c r="I520" i="7"/>
  <c r="K217" i="7"/>
  <c r="H216" i="7"/>
  <c r="B217" i="7"/>
  <c r="I217" i="7"/>
  <c r="H519" i="7"/>
  <c r="K520" i="7"/>
  <c r="C520" i="7"/>
  <c r="C217" i="7"/>
  <c r="F217" i="7" l="1"/>
  <c r="G217" i="7"/>
  <c r="O217" i="7"/>
  <c r="J217" i="7"/>
  <c r="P217" i="7"/>
  <c r="Q217" i="7"/>
  <c r="L217" i="7"/>
  <c r="G520" i="7"/>
  <c r="L520" i="7"/>
  <c r="J520" i="7"/>
  <c r="E218" i="7"/>
  <c r="D218" i="7"/>
  <c r="A218" i="7"/>
  <c r="E521" i="7"/>
  <c r="D521" i="7"/>
  <c r="A521" i="7"/>
  <c r="B195" i="12"/>
  <c r="I521" i="7"/>
  <c r="H217" i="7"/>
  <c r="H520" i="7"/>
  <c r="B218" i="7"/>
  <c r="C218" i="7"/>
  <c r="K521" i="7"/>
  <c r="K218" i="7"/>
  <c r="C521" i="7"/>
  <c r="B521" i="7"/>
  <c r="I218" i="7"/>
  <c r="L218" i="7" l="1"/>
  <c r="Q218" i="7"/>
  <c r="J218" i="7"/>
  <c r="P218" i="7"/>
  <c r="F218" i="7"/>
  <c r="O218" i="7"/>
  <c r="G218" i="7"/>
  <c r="L521" i="7"/>
  <c r="J521" i="7"/>
  <c r="G521" i="7"/>
  <c r="E219" i="7"/>
  <c r="D219" i="7"/>
  <c r="A219" i="7"/>
  <c r="E522" i="7"/>
  <c r="D522" i="7"/>
  <c r="A522" i="7"/>
  <c r="C219" i="7"/>
  <c r="K522" i="7"/>
  <c r="C522" i="7"/>
  <c r="H218" i="7"/>
  <c r="B219" i="7"/>
  <c r="H521" i="7"/>
  <c r="B522" i="7"/>
  <c r="K219" i="7"/>
  <c r="I522" i="7"/>
  <c r="I219" i="7"/>
  <c r="L522" i="7" l="1"/>
  <c r="J522" i="7"/>
  <c r="G522" i="7"/>
  <c r="P219" i="7"/>
  <c r="J219" i="7"/>
  <c r="F219" i="7"/>
  <c r="G219" i="7"/>
  <c r="O219" i="7"/>
  <c r="Q219" i="7"/>
  <c r="L219" i="7"/>
  <c r="E523" i="7"/>
  <c r="D523" i="7"/>
  <c r="A523" i="7"/>
  <c r="E220" i="7"/>
  <c r="D220" i="7"/>
  <c r="A220" i="7"/>
  <c r="B194" i="12"/>
  <c r="H522" i="7"/>
  <c r="C220" i="7"/>
  <c r="I220" i="7"/>
  <c r="I523" i="7"/>
  <c r="K220" i="7"/>
  <c r="B220" i="7"/>
  <c r="C523" i="7"/>
  <c r="B523" i="7"/>
  <c r="H219" i="7"/>
  <c r="K523" i="7"/>
  <c r="F220" i="7" l="1"/>
  <c r="Q220" i="7"/>
  <c r="L220" i="7"/>
  <c r="J220" i="7"/>
  <c r="P220" i="7"/>
  <c r="G220" i="7"/>
  <c r="O220" i="7"/>
  <c r="L523" i="7"/>
  <c r="J523" i="7"/>
  <c r="G523" i="7"/>
  <c r="E221" i="7"/>
  <c r="D221" i="7"/>
  <c r="A221" i="7"/>
  <c r="A524" i="7"/>
  <c r="E524" i="7"/>
  <c r="D524" i="7"/>
  <c r="H523" i="7"/>
  <c r="K221" i="7"/>
  <c r="H220" i="7"/>
  <c r="C221" i="7"/>
  <c r="I524" i="7"/>
  <c r="C524" i="7"/>
  <c r="K524" i="7"/>
  <c r="B221" i="7"/>
  <c r="B524" i="7"/>
  <c r="I221" i="7"/>
  <c r="J524" i="7" l="1"/>
  <c r="G524" i="7"/>
  <c r="L524" i="7"/>
  <c r="F221" i="7"/>
  <c r="O221" i="7"/>
  <c r="G221" i="7"/>
  <c r="Q221" i="7"/>
  <c r="L221" i="7"/>
  <c r="P221" i="7"/>
  <c r="J221" i="7"/>
  <c r="E525" i="7"/>
  <c r="D525" i="7"/>
  <c r="A525" i="7"/>
  <c r="A222" i="7"/>
  <c r="E222" i="7"/>
  <c r="D222" i="7"/>
  <c r="B222" i="7"/>
  <c r="H221" i="7"/>
  <c r="K525" i="7"/>
  <c r="K222" i="7"/>
  <c r="C222" i="7"/>
  <c r="I222" i="7"/>
  <c r="B525" i="7"/>
  <c r="I525" i="7"/>
  <c r="C525" i="7"/>
  <c r="H524" i="7"/>
  <c r="F222" i="7" l="1"/>
  <c r="O222" i="7"/>
  <c r="G222" i="7"/>
  <c r="Q222" i="7"/>
  <c r="L222" i="7"/>
  <c r="P222" i="7"/>
  <c r="J222" i="7"/>
  <c r="L525" i="7"/>
  <c r="J525" i="7"/>
  <c r="G525" i="7"/>
  <c r="E223" i="7"/>
  <c r="D223" i="7"/>
  <c r="A223" i="7"/>
  <c r="E526" i="7"/>
  <c r="D526" i="7"/>
  <c r="A526" i="7"/>
  <c r="B193" i="12"/>
  <c r="I526" i="7"/>
  <c r="K526" i="7"/>
  <c r="C223" i="7"/>
  <c r="H222" i="7"/>
  <c r="B223" i="7"/>
  <c r="I223" i="7"/>
  <c r="B526" i="7"/>
  <c r="K223" i="7"/>
  <c r="C526" i="7"/>
  <c r="H525" i="7"/>
  <c r="L526" i="7" l="1"/>
  <c r="J526" i="7"/>
  <c r="G526" i="7"/>
  <c r="J223" i="7"/>
  <c r="P223" i="7"/>
  <c r="L223" i="7"/>
  <c r="Q223" i="7"/>
  <c r="F223" i="7"/>
  <c r="G223" i="7"/>
  <c r="O223" i="7"/>
  <c r="E527" i="7"/>
  <c r="D527" i="7"/>
  <c r="A527" i="7"/>
  <c r="D224" i="7"/>
  <c r="E224" i="7"/>
  <c r="A224" i="7"/>
  <c r="I224" i="7"/>
  <c r="H223" i="7"/>
  <c r="C527" i="7"/>
  <c r="I527" i="7"/>
  <c r="B224" i="7"/>
  <c r="K224" i="7"/>
  <c r="C224" i="7"/>
  <c r="K527" i="7"/>
  <c r="B527" i="7"/>
  <c r="H526" i="7"/>
  <c r="Q224" i="7" l="1"/>
  <c r="L224" i="7"/>
  <c r="P224" i="7"/>
  <c r="J224" i="7"/>
  <c r="F224" i="7"/>
  <c r="O224" i="7"/>
  <c r="G224" i="7"/>
  <c r="L527" i="7"/>
  <c r="J527" i="7"/>
  <c r="G527" i="7"/>
  <c r="D225" i="7"/>
  <c r="A225" i="7"/>
  <c r="E225" i="7"/>
  <c r="E528" i="7"/>
  <c r="D528" i="7"/>
  <c r="A528" i="7"/>
  <c r="I528" i="7"/>
  <c r="C225" i="7"/>
  <c r="K225" i="7"/>
  <c r="H224" i="7"/>
  <c r="K528" i="7"/>
  <c r="C528" i="7"/>
  <c r="I225" i="7"/>
  <c r="H527" i="7"/>
  <c r="B225" i="7"/>
  <c r="B528" i="7"/>
  <c r="F225" i="7" l="1"/>
  <c r="G225" i="7"/>
  <c r="O225" i="7"/>
  <c r="L225" i="7"/>
  <c r="Q225" i="7"/>
  <c r="J225" i="7"/>
  <c r="P225" i="7"/>
  <c r="L528" i="7"/>
  <c r="J528" i="7"/>
  <c r="G528" i="7"/>
  <c r="D226" i="7"/>
  <c r="A226" i="7"/>
  <c r="E226" i="7"/>
  <c r="E529" i="7"/>
  <c r="D529" i="7"/>
  <c r="A529" i="7"/>
  <c r="B192" i="12"/>
  <c r="K226" i="7"/>
  <c r="H528" i="7"/>
  <c r="C529" i="7"/>
  <c r="B529" i="7"/>
  <c r="K529" i="7"/>
  <c r="B226" i="7"/>
  <c r="H225" i="7"/>
  <c r="I529" i="7"/>
  <c r="C226" i="7"/>
  <c r="I226" i="7"/>
  <c r="L529" i="7" l="1"/>
  <c r="J529" i="7"/>
  <c r="G529" i="7"/>
  <c r="L226" i="7"/>
  <c r="Q226" i="7"/>
  <c r="J226" i="7"/>
  <c r="P226" i="7"/>
  <c r="F226" i="7"/>
  <c r="O226" i="7"/>
  <c r="G226" i="7"/>
  <c r="E530" i="7"/>
  <c r="D530" i="7"/>
  <c r="A530" i="7"/>
  <c r="E227" i="7"/>
  <c r="D227" i="7"/>
  <c r="A227" i="7"/>
  <c r="I227" i="7"/>
  <c r="K530" i="7"/>
  <c r="C530" i="7"/>
  <c r="B227" i="7"/>
  <c r="C227" i="7"/>
  <c r="H529" i="7"/>
  <c r="I530" i="7"/>
  <c r="K227" i="7"/>
  <c r="H226" i="7"/>
  <c r="B530" i="7"/>
  <c r="J227" i="7" l="1"/>
  <c r="P227" i="7"/>
  <c r="F227" i="7"/>
  <c r="G227" i="7"/>
  <c r="O227" i="7"/>
  <c r="Q227" i="7"/>
  <c r="L227" i="7"/>
  <c r="G530" i="7"/>
  <c r="L530" i="7"/>
  <c r="J530" i="7"/>
  <c r="E228" i="7"/>
  <c r="D228" i="7"/>
  <c r="A228" i="7"/>
  <c r="E531" i="7"/>
  <c r="D531" i="7"/>
  <c r="A531" i="7"/>
  <c r="B191" i="12"/>
  <c r="I228" i="7"/>
  <c r="B531" i="7"/>
  <c r="K228" i="7"/>
  <c r="C531" i="7"/>
  <c r="I531" i="7"/>
  <c r="H530" i="7"/>
  <c r="H227" i="7"/>
  <c r="K531" i="7"/>
  <c r="B228" i="7"/>
  <c r="C228" i="7"/>
  <c r="L531" i="7" l="1"/>
  <c r="J531" i="7"/>
  <c r="G531" i="7"/>
  <c r="F228" i="7"/>
  <c r="P228" i="7"/>
  <c r="J228" i="7"/>
  <c r="G228" i="7"/>
  <c r="O228" i="7"/>
  <c r="L228" i="7"/>
  <c r="Q228" i="7"/>
  <c r="A532" i="7"/>
  <c r="E532" i="7"/>
  <c r="D532" i="7"/>
  <c r="E229" i="7"/>
  <c r="D229" i="7"/>
  <c r="A229" i="7"/>
  <c r="H228" i="7"/>
  <c r="I532" i="7"/>
  <c r="H531" i="7"/>
  <c r="K229" i="7"/>
  <c r="I229" i="7"/>
  <c r="B532" i="7"/>
  <c r="K532" i="7"/>
  <c r="C229" i="7"/>
  <c r="C532" i="7"/>
  <c r="B229" i="7"/>
  <c r="P229" i="7" l="1"/>
  <c r="J229" i="7"/>
  <c r="F229" i="7"/>
  <c r="O229" i="7"/>
  <c r="G229" i="7"/>
  <c r="Q229" i="7"/>
  <c r="L229" i="7"/>
  <c r="L532" i="7"/>
  <c r="J532" i="7"/>
  <c r="G532" i="7"/>
  <c r="A230" i="7"/>
  <c r="E230" i="7"/>
  <c r="D230" i="7"/>
  <c r="E533" i="7"/>
  <c r="D533" i="7"/>
  <c r="A533" i="7"/>
  <c r="H532" i="7"/>
  <c r="I533" i="7"/>
  <c r="K533" i="7"/>
  <c r="C230" i="7"/>
  <c r="C533" i="7"/>
  <c r="K230" i="7"/>
  <c r="B533" i="7"/>
  <c r="H229" i="7"/>
  <c r="I230" i="7"/>
  <c r="B230" i="7"/>
  <c r="Q230" i="7" l="1"/>
  <c r="L230" i="7"/>
  <c r="P230" i="7"/>
  <c r="J230" i="7"/>
  <c r="O230" i="7"/>
  <c r="G230" i="7"/>
  <c r="F230" i="7"/>
  <c r="L533" i="7"/>
  <c r="J533" i="7"/>
  <c r="G533" i="7"/>
  <c r="D231" i="7"/>
  <c r="E231" i="7"/>
  <c r="A231" i="7"/>
  <c r="A534" i="7"/>
  <c r="E534" i="7"/>
  <c r="D534" i="7"/>
  <c r="B190" i="12"/>
  <c r="H533" i="7"/>
  <c r="B231" i="7"/>
  <c r="B534" i="7"/>
  <c r="C534" i="7"/>
  <c r="H230" i="7"/>
  <c r="K231" i="7"/>
  <c r="K534" i="7"/>
  <c r="I231" i="7"/>
  <c r="I534" i="7"/>
  <c r="C231" i="7"/>
  <c r="J231" i="7" l="1"/>
  <c r="P231" i="7"/>
  <c r="L231" i="7"/>
  <c r="Q231" i="7"/>
  <c r="F231" i="7"/>
  <c r="G231" i="7"/>
  <c r="O231" i="7"/>
  <c r="G534" i="7"/>
  <c r="L534" i="7"/>
  <c r="J534" i="7"/>
  <c r="A232" i="7"/>
  <c r="D232" i="7"/>
  <c r="E232" i="7"/>
  <c r="E535" i="7"/>
  <c r="D535" i="7"/>
  <c r="A535" i="7"/>
  <c r="C232" i="7"/>
  <c r="K232" i="7"/>
  <c r="B232" i="7"/>
  <c r="K535" i="7"/>
  <c r="I535" i="7"/>
  <c r="H231" i="7"/>
  <c r="B535" i="7"/>
  <c r="I232" i="7"/>
  <c r="H534" i="7"/>
  <c r="C535" i="7"/>
  <c r="L535" i="7" l="1"/>
  <c r="J535" i="7"/>
  <c r="G535" i="7"/>
  <c r="F232" i="7"/>
  <c r="O232" i="7"/>
  <c r="G232" i="7"/>
  <c r="J232" i="7"/>
  <c r="P232" i="7"/>
  <c r="Q232" i="7"/>
  <c r="L232" i="7"/>
  <c r="E536" i="7"/>
  <c r="D536" i="7"/>
  <c r="A536" i="7"/>
  <c r="D233" i="7"/>
  <c r="A233" i="7"/>
  <c r="E233" i="7"/>
  <c r="H535" i="7"/>
  <c r="H232" i="7"/>
  <c r="I233" i="7"/>
  <c r="C233" i="7"/>
  <c r="I536" i="7"/>
  <c r="C536" i="7"/>
  <c r="K536" i="7"/>
  <c r="K233" i="7"/>
  <c r="B536" i="7"/>
  <c r="B233" i="7"/>
  <c r="F233" i="7" l="1"/>
  <c r="O233" i="7"/>
  <c r="G233" i="7"/>
  <c r="Q233" i="7"/>
  <c r="L233" i="7"/>
  <c r="P233" i="7"/>
  <c r="J233" i="7"/>
  <c r="L536" i="7"/>
  <c r="J536" i="7"/>
  <c r="G536" i="7"/>
  <c r="A234" i="7"/>
  <c r="E234" i="7"/>
  <c r="D234" i="7"/>
  <c r="E537" i="7"/>
  <c r="D537" i="7"/>
  <c r="A537" i="7"/>
  <c r="B189" i="12"/>
  <c r="H233" i="7"/>
  <c r="I234" i="7"/>
  <c r="I537" i="7"/>
  <c r="C234" i="7"/>
  <c r="B537" i="7"/>
  <c r="B234" i="7"/>
  <c r="K537" i="7"/>
  <c r="C537" i="7"/>
  <c r="H536" i="7"/>
  <c r="K234" i="7"/>
  <c r="L234" i="7" l="1"/>
  <c r="Q234" i="7"/>
  <c r="J234" i="7"/>
  <c r="P234" i="7"/>
  <c r="F234" i="7"/>
  <c r="O234" i="7"/>
  <c r="G234" i="7"/>
  <c r="L537" i="7"/>
  <c r="J537" i="7"/>
  <c r="G537" i="7"/>
  <c r="E235" i="7"/>
  <c r="D235" i="7"/>
  <c r="A235" i="7"/>
  <c r="A538" i="7"/>
  <c r="E538" i="7"/>
  <c r="D538" i="7"/>
  <c r="B235" i="7"/>
  <c r="K538" i="7"/>
  <c r="K235" i="7"/>
  <c r="I538" i="7"/>
  <c r="H234" i="7"/>
  <c r="C538" i="7"/>
  <c r="C235" i="7"/>
  <c r="B538" i="7"/>
  <c r="H537" i="7"/>
  <c r="I235" i="7"/>
  <c r="Q235" i="7" l="1"/>
  <c r="L235" i="7"/>
  <c r="P235" i="7"/>
  <c r="J235" i="7"/>
  <c r="F235" i="7"/>
  <c r="O235" i="7"/>
  <c r="G235" i="7"/>
  <c r="L538" i="7"/>
  <c r="J538" i="7"/>
  <c r="G538" i="7"/>
  <c r="E236" i="7"/>
  <c r="D236" i="7"/>
  <c r="A236" i="7"/>
  <c r="E539" i="7"/>
  <c r="D539" i="7"/>
  <c r="A539" i="7"/>
  <c r="C236" i="7"/>
  <c r="I236" i="7"/>
  <c r="C539" i="7"/>
  <c r="B236" i="7"/>
  <c r="K236" i="7"/>
  <c r="H235" i="7"/>
  <c r="B539" i="7"/>
  <c r="H538" i="7"/>
  <c r="I539" i="7"/>
  <c r="K539" i="7"/>
  <c r="L539" i="7" l="1"/>
  <c r="J539" i="7"/>
  <c r="G539" i="7"/>
  <c r="F236" i="7"/>
  <c r="G236" i="7"/>
  <c r="O236" i="7"/>
  <c r="Q236" i="7"/>
  <c r="L236" i="7"/>
  <c r="P236" i="7"/>
  <c r="J236" i="7"/>
  <c r="E540" i="7"/>
  <c r="D540" i="7"/>
  <c r="A540" i="7"/>
  <c r="E237" i="7"/>
  <c r="A237" i="7"/>
  <c r="D237" i="7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34" i="12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26" i="12"/>
  <c r="A27" i="12" s="1"/>
  <c r="A28" i="12" s="1"/>
  <c r="A29" i="12" s="1"/>
  <c r="A30" i="12" s="1"/>
  <c r="A31" i="12" s="1"/>
  <c r="A32" i="12" s="1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C540" i="7"/>
  <c r="C237" i="7"/>
  <c r="B237" i="7"/>
  <c r="K540" i="7"/>
  <c r="H236" i="7"/>
  <c r="H539" i="7"/>
  <c r="K237" i="7"/>
  <c r="I540" i="7"/>
  <c r="B540" i="7"/>
  <c r="I237" i="7"/>
  <c r="J540" i="7" l="1"/>
  <c r="G540" i="7"/>
  <c r="L540" i="7"/>
  <c r="Q237" i="7"/>
  <c r="L237" i="7"/>
  <c r="P237" i="7"/>
  <c r="J237" i="7"/>
  <c r="F237" i="7"/>
  <c r="O237" i="7"/>
  <c r="G237" i="7"/>
  <c r="E541" i="7"/>
  <c r="D541" i="7"/>
  <c r="A541" i="7"/>
  <c r="A238" i="7"/>
  <c r="E238" i="7"/>
  <c r="D238" i="7"/>
  <c r="D137" i="12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K541" i="7"/>
  <c r="C541" i="7"/>
  <c r="C238" i="7"/>
  <c r="B238" i="7"/>
  <c r="H540" i="7"/>
  <c r="H237" i="7"/>
  <c r="I541" i="7"/>
  <c r="I238" i="7"/>
  <c r="B541" i="7"/>
  <c r="K238" i="7"/>
  <c r="L541" i="7" l="1"/>
  <c r="J541" i="7"/>
  <c r="G541" i="7"/>
  <c r="J238" i="7"/>
  <c r="P238" i="7"/>
  <c r="F238" i="7"/>
  <c r="Q238" i="7"/>
  <c r="L238" i="7"/>
  <c r="G238" i="7"/>
  <c r="O238" i="7"/>
  <c r="A542" i="7"/>
  <c r="E542" i="7"/>
  <c r="D542" i="7"/>
  <c r="E239" i="7"/>
  <c r="D239" i="7"/>
  <c r="A239" i="7"/>
  <c r="C239" i="7"/>
  <c r="B542" i="7"/>
  <c r="H238" i="7"/>
  <c r="B239" i="7"/>
  <c r="K239" i="7"/>
  <c r="I239" i="7"/>
  <c r="H541" i="7"/>
  <c r="K542" i="7"/>
  <c r="I542" i="7"/>
  <c r="C542" i="7"/>
  <c r="J239" i="7" l="1"/>
  <c r="P239" i="7"/>
  <c r="F239" i="7"/>
  <c r="G239" i="7"/>
  <c r="O239" i="7"/>
  <c r="Q239" i="7"/>
  <c r="L239" i="7"/>
  <c r="J542" i="7"/>
  <c r="G542" i="7"/>
  <c r="L542" i="7"/>
  <c r="E240" i="7"/>
  <c r="A240" i="7"/>
  <c r="D240" i="7"/>
  <c r="E543" i="7"/>
  <c r="D543" i="7"/>
  <c r="A543" i="7"/>
  <c r="B543" i="7"/>
  <c r="H542" i="7"/>
  <c r="B240" i="7"/>
  <c r="K543" i="7"/>
  <c r="C543" i="7"/>
  <c r="C240" i="7"/>
  <c r="H239" i="7"/>
  <c r="I240" i="7"/>
  <c r="K240" i="7"/>
  <c r="I543" i="7"/>
  <c r="L543" i="7" l="1"/>
  <c r="J543" i="7"/>
  <c r="G543" i="7"/>
  <c r="Q240" i="7"/>
  <c r="L240" i="7"/>
  <c r="P240" i="7"/>
  <c r="J240" i="7"/>
  <c r="O240" i="7"/>
  <c r="G240" i="7"/>
  <c r="F240" i="7"/>
  <c r="E544" i="7"/>
  <c r="D544" i="7"/>
  <c r="A544" i="7"/>
  <c r="D241" i="7"/>
  <c r="A241" i="7"/>
  <c r="E241" i="7"/>
  <c r="B544" i="7"/>
  <c r="C241" i="7"/>
  <c r="B241" i="7"/>
  <c r="H543" i="7"/>
  <c r="K241" i="7"/>
  <c r="I241" i="7"/>
  <c r="H240" i="7"/>
  <c r="C544" i="7"/>
  <c r="K544" i="7"/>
  <c r="I544" i="7"/>
  <c r="F241" i="7" l="1"/>
  <c r="G241" i="7"/>
  <c r="O241" i="7"/>
  <c r="Q241" i="7"/>
  <c r="L241" i="7"/>
  <c r="P241" i="7"/>
  <c r="J241" i="7"/>
  <c r="G544" i="7"/>
  <c r="L544" i="7"/>
  <c r="J544" i="7"/>
  <c r="D242" i="7"/>
  <c r="E242" i="7"/>
  <c r="A242" i="7"/>
  <c r="E545" i="7"/>
  <c r="D545" i="7"/>
  <c r="A545" i="7"/>
  <c r="H241" i="7"/>
  <c r="K242" i="7"/>
  <c r="H544" i="7"/>
  <c r="K545" i="7"/>
  <c r="B242" i="7"/>
  <c r="I242" i="7"/>
  <c r="C242" i="7"/>
  <c r="C545" i="7"/>
  <c r="B545" i="7"/>
  <c r="I545" i="7"/>
  <c r="L545" i="7" l="1"/>
  <c r="J545" i="7"/>
  <c r="G545" i="7"/>
  <c r="L242" i="7"/>
  <c r="Q242" i="7"/>
  <c r="J242" i="7"/>
  <c r="P242" i="7"/>
  <c r="F242" i="7"/>
  <c r="O242" i="7"/>
  <c r="G242" i="7"/>
  <c r="E546" i="7"/>
  <c r="D546" i="7"/>
  <c r="A546" i="7"/>
  <c r="E243" i="7"/>
  <c r="D243" i="7"/>
  <c r="A243" i="7"/>
  <c r="I243" i="7"/>
  <c r="K546" i="7"/>
  <c r="C243" i="7"/>
  <c r="B546" i="7"/>
  <c r="H242" i="7"/>
  <c r="B243" i="7"/>
  <c r="K243" i="7"/>
  <c r="H545" i="7"/>
  <c r="C546" i="7"/>
  <c r="I546" i="7"/>
  <c r="F243" i="7" l="1"/>
  <c r="G243" i="7"/>
  <c r="O243" i="7"/>
  <c r="Q243" i="7"/>
  <c r="L243" i="7"/>
  <c r="J243" i="7"/>
  <c r="P243" i="7"/>
  <c r="L546" i="7"/>
  <c r="J546" i="7"/>
  <c r="G546" i="7"/>
  <c r="E244" i="7"/>
  <c r="D244" i="7"/>
  <c r="A244" i="7"/>
  <c r="E547" i="7"/>
  <c r="D547" i="7"/>
  <c r="A547" i="7"/>
  <c r="H546" i="7"/>
  <c r="C547" i="7"/>
  <c r="B244" i="7"/>
  <c r="C244" i="7"/>
  <c r="I244" i="7"/>
  <c r="K244" i="7"/>
  <c r="B547" i="7"/>
  <c r="H243" i="7"/>
  <c r="K547" i="7"/>
  <c r="I547" i="7"/>
  <c r="F244" i="7" l="1"/>
  <c r="G244" i="7"/>
  <c r="O244" i="7"/>
  <c r="Q244" i="7"/>
  <c r="L244" i="7"/>
  <c r="P244" i="7"/>
  <c r="J244" i="7"/>
  <c r="L547" i="7"/>
  <c r="J547" i="7"/>
  <c r="G547" i="7"/>
  <c r="E245" i="7"/>
  <c r="D245" i="7"/>
  <c r="A245" i="7"/>
  <c r="A548" i="7"/>
  <c r="E548" i="7"/>
  <c r="D548" i="7"/>
  <c r="I245" i="7"/>
  <c r="H547" i="7"/>
  <c r="K245" i="7"/>
  <c r="B548" i="7"/>
  <c r="K548" i="7"/>
  <c r="I548" i="7"/>
  <c r="C245" i="7"/>
  <c r="B245" i="7"/>
  <c r="C548" i="7"/>
  <c r="H244" i="7"/>
  <c r="Q245" i="7" l="1"/>
  <c r="L245" i="7"/>
  <c r="P245" i="7"/>
  <c r="J245" i="7"/>
  <c r="F245" i="7"/>
  <c r="O245" i="7"/>
  <c r="G245" i="7"/>
  <c r="J548" i="7"/>
  <c r="G548" i="7"/>
  <c r="L548" i="7"/>
  <c r="A246" i="7"/>
  <c r="E246" i="7"/>
  <c r="D246" i="7"/>
  <c r="E549" i="7"/>
  <c r="D549" i="7"/>
  <c r="A549" i="7"/>
  <c r="C246" i="7"/>
  <c r="K246" i="7"/>
  <c r="H548" i="7"/>
  <c r="C549" i="7"/>
  <c r="I549" i="7"/>
  <c r="B246" i="7"/>
  <c r="H245" i="7"/>
  <c r="I246" i="7"/>
  <c r="K549" i="7"/>
  <c r="B549" i="7"/>
  <c r="L549" i="7" l="1"/>
  <c r="J549" i="7"/>
  <c r="G549" i="7"/>
  <c r="G246" i="7"/>
  <c r="O246" i="7"/>
  <c r="L246" i="7"/>
  <c r="Q246" i="7"/>
  <c r="J246" i="7"/>
  <c r="P246" i="7"/>
  <c r="F246" i="7"/>
  <c r="E550" i="7"/>
  <c r="D550" i="7"/>
  <c r="A550" i="7"/>
  <c r="E247" i="7"/>
  <c r="D247" i="7"/>
  <c r="A247" i="7"/>
  <c r="H549" i="7"/>
  <c r="I550" i="7"/>
  <c r="B550" i="7"/>
  <c r="B247" i="7"/>
  <c r="C550" i="7"/>
  <c r="K550" i="7"/>
  <c r="C247" i="7"/>
  <c r="H246" i="7"/>
  <c r="K247" i="7"/>
  <c r="I247" i="7"/>
  <c r="L550" i="7" l="1"/>
  <c r="J550" i="7"/>
  <c r="G550" i="7"/>
  <c r="J247" i="7"/>
  <c r="P247" i="7"/>
  <c r="F247" i="7"/>
  <c r="G247" i="7"/>
  <c r="O247" i="7"/>
  <c r="Q247" i="7"/>
  <c r="L247" i="7"/>
  <c r="E551" i="7"/>
  <c r="D551" i="7"/>
  <c r="A551" i="7"/>
  <c r="D248" i="7"/>
  <c r="A248" i="7"/>
  <c r="E248" i="7"/>
  <c r="B551" i="7"/>
  <c r="K551" i="7"/>
  <c r="H550" i="7"/>
  <c r="B248" i="7"/>
  <c r="K248" i="7"/>
  <c r="C551" i="7"/>
  <c r="C248" i="7"/>
  <c r="I551" i="7"/>
  <c r="H247" i="7"/>
  <c r="I248" i="7"/>
  <c r="F248" i="7" l="1"/>
  <c r="O248" i="7"/>
  <c r="G248" i="7"/>
  <c r="Q248" i="7"/>
  <c r="L248" i="7"/>
  <c r="P248" i="7"/>
  <c r="J248" i="7"/>
  <c r="L551" i="7"/>
  <c r="J551" i="7"/>
  <c r="G551" i="7"/>
  <c r="D249" i="7"/>
  <c r="A249" i="7"/>
  <c r="E249" i="7"/>
  <c r="E552" i="7"/>
  <c r="D552" i="7"/>
  <c r="A552" i="7"/>
  <c r="H551" i="7"/>
  <c r="K249" i="7"/>
  <c r="B552" i="7"/>
  <c r="C249" i="7"/>
  <c r="B249" i="7"/>
  <c r="I552" i="7"/>
  <c r="C552" i="7"/>
  <c r="I249" i="7"/>
  <c r="K552" i="7"/>
  <c r="H248" i="7"/>
  <c r="F249" i="7" l="1"/>
  <c r="O249" i="7"/>
  <c r="G249" i="7"/>
  <c r="Q249" i="7"/>
  <c r="L249" i="7"/>
  <c r="P249" i="7"/>
  <c r="J249" i="7"/>
  <c r="L552" i="7"/>
  <c r="J552" i="7"/>
  <c r="G552" i="7"/>
  <c r="E250" i="7"/>
  <c r="D250" i="7"/>
  <c r="A250" i="7"/>
  <c r="E553" i="7"/>
  <c r="D553" i="7"/>
  <c r="A553" i="7"/>
  <c r="C553" i="7"/>
  <c r="K553" i="7"/>
  <c r="K250" i="7"/>
  <c r="C250" i="7"/>
  <c r="B553" i="7"/>
  <c r="I250" i="7"/>
  <c r="I553" i="7"/>
  <c r="H552" i="7"/>
  <c r="B250" i="7"/>
  <c r="H249" i="7"/>
  <c r="L553" i="7" l="1"/>
  <c r="J553" i="7"/>
  <c r="G553" i="7"/>
  <c r="L250" i="7"/>
  <c r="Q250" i="7"/>
  <c r="J250" i="7"/>
  <c r="P250" i="7"/>
  <c r="F250" i="7"/>
  <c r="O250" i="7"/>
  <c r="G250" i="7"/>
  <c r="E554" i="7"/>
  <c r="D554" i="7"/>
  <c r="A554" i="7"/>
  <c r="D251" i="7"/>
  <c r="A251" i="7"/>
  <c r="E251" i="7"/>
  <c r="C554" i="7"/>
  <c r="B554" i="7"/>
  <c r="H250" i="7"/>
  <c r="I251" i="7"/>
  <c r="C251" i="7"/>
  <c r="K554" i="7"/>
  <c r="B251" i="7"/>
  <c r="I554" i="7"/>
  <c r="H553" i="7"/>
  <c r="K251" i="7"/>
  <c r="F251" i="7" l="1"/>
  <c r="O251" i="7"/>
  <c r="G251" i="7"/>
  <c r="Q251" i="7"/>
  <c r="L251" i="7"/>
  <c r="P251" i="7"/>
  <c r="J251" i="7"/>
  <c r="J554" i="7"/>
  <c r="L554" i="7"/>
  <c r="G554" i="7"/>
  <c r="E252" i="7"/>
  <c r="D252" i="7"/>
  <c r="A252" i="7"/>
  <c r="E555" i="7"/>
  <c r="D555" i="7"/>
  <c r="A555" i="7"/>
  <c r="I555" i="7"/>
  <c r="B252" i="7"/>
  <c r="C555" i="7"/>
  <c r="C252" i="7"/>
  <c r="K252" i="7"/>
  <c r="H554" i="7"/>
  <c r="I252" i="7"/>
  <c r="H251" i="7"/>
  <c r="K555" i="7"/>
  <c r="B555" i="7"/>
  <c r="L555" i="7" l="1"/>
  <c r="J555" i="7"/>
  <c r="G555" i="7"/>
  <c r="F252" i="7"/>
  <c r="G252" i="7"/>
  <c r="O252" i="7"/>
  <c r="Q252" i="7"/>
  <c r="L252" i="7"/>
  <c r="P252" i="7"/>
  <c r="J252" i="7"/>
  <c r="E556" i="7"/>
  <c r="D556" i="7"/>
  <c r="A556" i="7"/>
  <c r="A253" i="7"/>
  <c r="E253" i="7"/>
  <c r="D253" i="7"/>
  <c r="I556" i="7"/>
  <c r="B556" i="7"/>
  <c r="C253" i="7"/>
  <c r="C556" i="7"/>
  <c r="K253" i="7"/>
  <c r="H555" i="7"/>
  <c r="K556" i="7"/>
  <c r="B253" i="7"/>
  <c r="H252" i="7"/>
  <c r="I253" i="7"/>
  <c r="L556" i="7" l="1"/>
  <c r="J556" i="7"/>
  <c r="F556" i="7"/>
  <c r="G556" i="7"/>
  <c r="Q253" i="7"/>
  <c r="L253" i="7"/>
  <c r="P253" i="7"/>
  <c r="J253" i="7"/>
  <c r="F253" i="7"/>
  <c r="O253" i="7"/>
  <c r="G253" i="7"/>
  <c r="E557" i="7"/>
  <c r="D557" i="7"/>
  <c r="A557" i="7"/>
  <c r="A254" i="7"/>
  <c r="E254" i="7"/>
  <c r="D254" i="7"/>
  <c r="I254" i="7"/>
  <c r="B557" i="7"/>
  <c r="K557" i="7"/>
  <c r="I557" i="7"/>
  <c r="H253" i="7"/>
  <c r="K254" i="7"/>
  <c r="C557" i="7"/>
  <c r="H556" i="7"/>
  <c r="B254" i="7"/>
  <c r="C254" i="7"/>
  <c r="Q254" i="7" l="1"/>
  <c r="L254" i="7"/>
  <c r="P254" i="7"/>
  <c r="J254" i="7"/>
  <c r="F254" i="7"/>
  <c r="G254" i="7"/>
  <c r="O254" i="7"/>
  <c r="L557" i="7"/>
  <c r="J557" i="7"/>
  <c r="G557" i="7"/>
  <c r="F557" i="7"/>
  <c r="E255" i="7"/>
  <c r="D255" i="7"/>
  <c r="A255" i="7"/>
  <c r="E558" i="7"/>
  <c r="D558" i="7"/>
  <c r="A558" i="7"/>
  <c r="K255" i="7"/>
  <c r="H557" i="7"/>
  <c r="C255" i="7"/>
  <c r="C558" i="7"/>
  <c r="I255" i="7"/>
  <c r="B255" i="7"/>
  <c r="K558" i="7"/>
  <c r="B558" i="7"/>
  <c r="I558" i="7"/>
  <c r="H254" i="7"/>
  <c r="J255" i="7" l="1"/>
  <c r="P255" i="7"/>
  <c r="F255" i="7"/>
  <c r="Q255" i="7"/>
  <c r="L255" i="7"/>
  <c r="G255" i="7"/>
  <c r="O255" i="7"/>
  <c r="F558" i="7"/>
  <c r="G558" i="7"/>
  <c r="L558" i="7"/>
  <c r="J558" i="7"/>
  <c r="E256" i="7"/>
  <c r="D256" i="7"/>
  <c r="A256" i="7"/>
  <c r="E559" i="7"/>
  <c r="D559" i="7"/>
  <c r="A559" i="7"/>
  <c r="E2" i="3"/>
  <c r="B559" i="7"/>
  <c r="C256" i="7"/>
  <c r="I256" i="7"/>
  <c r="K256" i="7"/>
  <c r="H558" i="7"/>
  <c r="C559" i="7"/>
  <c r="B256" i="7"/>
  <c r="I559" i="7"/>
  <c r="K559" i="7"/>
  <c r="H255" i="7"/>
  <c r="P256" i="7" l="1"/>
  <c r="J256" i="7"/>
  <c r="F256" i="7"/>
  <c r="O256" i="7"/>
  <c r="G256" i="7"/>
  <c r="Q256" i="7"/>
  <c r="L256" i="7"/>
  <c r="L559" i="7"/>
  <c r="J559" i="7"/>
  <c r="G559" i="7"/>
  <c r="F559" i="7"/>
  <c r="D257" i="7"/>
  <c r="A257" i="7"/>
  <c r="E257" i="7"/>
  <c r="D560" i="7"/>
  <c r="A560" i="7"/>
  <c r="E560" i="7"/>
  <c r="E28" i="3"/>
  <c r="E24" i="3"/>
  <c r="E26" i="3"/>
  <c r="E25" i="3"/>
  <c r="E27" i="3"/>
  <c r="E29" i="3"/>
  <c r="H559" i="7"/>
  <c r="K560" i="7"/>
  <c r="I560" i="7"/>
  <c r="H256" i="7"/>
  <c r="I257" i="7"/>
  <c r="K257" i="7"/>
  <c r="C257" i="7"/>
  <c r="B560" i="7"/>
  <c r="C560" i="7"/>
  <c r="B257" i="7"/>
  <c r="J560" i="7" l="1"/>
  <c r="F560" i="7"/>
  <c r="G560" i="7"/>
  <c r="L560" i="7"/>
  <c r="F257" i="7"/>
  <c r="O257" i="7"/>
  <c r="G257" i="7"/>
  <c r="Q257" i="7"/>
  <c r="L257" i="7"/>
  <c r="P257" i="7"/>
  <c r="J257" i="7"/>
  <c r="E561" i="7"/>
  <c r="D561" i="7"/>
  <c r="A561" i="7"/>
  <c r="D258" i="7"/>
  <c r="A258" i="7"/>
  <c r="E258" i="7"/>
  <c r="K19" i="18"/>
  <c r="E32" i="3"/>
  <c r="E30" i="3"/>
  <c r="I561" i="7"/>
  <c r="H560" i="7"/>
  <c r="B561" i="7"/>
  <c r="C258" i="7"/>
  <c r="B258" i="7"/>
  <c r="H257" i="7"/>
  <c r="K258" i="7"/>
  <c r="C561" i="7"/>
  <c r="I258" i="7"/>
  <c r="K561" i="7"/>
  <c r="L561" i="7" l="1"/>
  <c r="J561" i="7"/>
  <c r="G561" i="7"/>
  <c r="F561" i="7"/>
  <c r="L258" i="7"/>
  <c r="Q258" i="7"/>
  <c r="J258" i="7"/>
  <c r="P258" i="7"/>
  <c r="F258" i="7"/>
  <c r="O258" i="7"/>
  <c r="G258" i="7"/>
  <c r="E562" i="7"/>
  <c r="D562" i="7"/>
  <c r="A562" i="7"/>
  <c r="D259" i="7"/>
  <c r="A259" i="7"/>
  <c r="E259" i="7"/>
  <c r="K21" i="18"/>
  <c r="K22" i="18" s="1"/>
  <c r="K23" i="18" s="1"/>
  <c r="K18" i="18"/>
  <c r="L19" i="18" s="1"/>
  <c r="L21" i="18" s="1"/>
  <c r="E31" i="3"/>
  <c r="I562" i="7"/>
  <c r="I259" i="7"/>
  <c r="H561" i="7"/>
  <c r="C562" i="7"/>
  <c r="B259" i="7"/>
  <c r="B562" i="7"/>
  <c r="C259" i="7"/>
  <c r="K562" i="7"/>
  <c r="K259" i="7"/>
  <c r="H258" i="7"/>
  <c r="Q259" i="7" l="1"/>
  <c r="L259" i="7"/>
  <c r="F259" i="7"/>
  <c r="G259" i="7"/>
  <c r="O259" i="7"/>
  <c r="P259" i="7"/>
  <c r="J259" i="7"/>
  <c r="F562" i="7"/>
  <c r="G562" i="7"/>
  <c r="L562" i="7"/>
  <c r="J562" i="7"/>
  <c r="E260" i="7"/>
  <c r="D260" i="7"/>
  <c r="A260" i="7"/>
  <c r="E563" i="7"/>
  <c r="D563" i="7"/>
  <c r="A563" i="7"/>
  <c r="L22" i="18"/>
  <c r="C3" i="18"/>
  <c r="C6" i="18" s="1"/>
  <c r="C9" i="18" s="1"/>
  <c r="B37" i="18" s="1"/>
  <c r="I563" i="7"/>
  <c r="C260" i="7"/>
  <c r="K260" i="7"/>
  <c r="B260" i="7"/>
  <c r="C563" i="7"/>
  <c r="H259" i="7"/>
  <c r="I260" i="7"/>
  <c r="H562" i="7"/>
  <c r="K563" i="7"/>
  <c r="B563" i="7"/>
  <c r="F260" i="7" l="1"/>
  <c r="G260" i="7"/>
  <c r="O260" i="7"/>
  <c r="Q260" i="7"/>
  <c r="L260" i="7"/>
  <c r="P260" i="7"/>
  <c r="J260" i="7"/>
  <c r="L563" i="7"/>
  <c r="J563" i="7"/>
  <c r="G563" i="7"/>
  <c r="F563" i="7"/>
  <c r="E261" i="7"/>
  <c r="D261" i="7"/>
  <c r="A261" i="7"/>
  <c r="A564" i="7"/>
  <c r="E564" i="7"/>
  <c r="D564" i="7"/>
  <c r="B36" i="18"/>
  <c r="B16" i="18"/>
  <c r="B25" i="18"/>
  <c r="B30" i="18"/>
  <c r="B33" i="18"/>
  <c r="B20" i="18"/>
  <c r="B31" i="18"/>
  <c r="B19" i="18"/>
  <c r="B32" i="18"/>
  <c r="B15" i="18"/>
  <c r="B23" i="18"/>
  <c r="B18" i="18"/>
  <c r="B22" i="18"/>
  <c r="B26" i="18"/>
  <c r="B17" i="18"/>
  <c r="B24" i="18"/>
  <c r="B34" i="18"/>
  <c r="B28" i="18"/>
  <c r="B29" i="18"/>
  <c r="B35" i="18"/>
  <c r="B27" i="18"/>
  <c r="B21" i="18"/>
  <c r="L23" i="18"/>
  <c r="D9" i="18"/>
  <c r="D37" i="18" s="1"/>
  <c r="I261" i="7"/>
  <c r="K564" i="7"/>
  <c r="I564" i="7"/>
  <c r="H260" i="7"/>
  <c r="B261" i="7"/>
  <c r="H563" i="7"/>
  <c r="C564" i="7"/>
  <c r="C261" i="7"/>
  <c r="K261" i="7"/>
  <c r="B564" i="7"/>
  <c r="L564" i="7" l="1"/>
  <c r="J564" i="7"/>
  <c r="G564" i="7"/>
  <c r="F564" i="7"/>
  <c r="Q261" i="7"/>
  <c r="L261" i="7"/>
  <c r="P261" i="7"/>
  <c r="J261" i="7"/>
  <c r="F261" i="7"/>
  <c r="O261" i="7"/>
  <c r="G261" i="7"/>
  <c r="E565" i="7"/>
  <c r="D565" i="7"/>
  <c r="A565" i="7"/>
  <c r="A262" i="7"/>
  <c r="E262" i="7"/>
  <c r="D262" i="7"/>
  <c r="D36" i="18"/>
  <c r="D35" i="18"/>
  <c r="D17" i="18"/>
  <c r="D24" i="18"/>
  <c r="D29" i="18"/>
  <c r="D18" i="18"/>
  <c r="D23" i="18"/>
  <c r="D22" i="18"/>
  <c r="D20" i="18"/>
  <c r="D30" i="18"/>
  <c r="D33" i="18"/>
  <c r="D16" i="18"/>
  <c r="D34" i="18"/>
  <c r="D28" i="18"/>
  <c r="D25" i="18"/>
  <c r="D19" i="18"/>
  <c r="D32" i="18"/>
  <c r="D15" i="18"/>
  <c r="D26" i="18"/>
  <c r="D21" i="18"/>
  <c r="D31" i="18"/>
  <c r="D27" i="18"/>
  <c r="H261" i="7"/>
  <c r="B565" i="7"/>
  <c r="K565" i="7"/>
  <c r="K262" i="7"/>
  <c r="H564" i="7"/>
  <c r="C262" i="7"/>
  <c r="B262" i="7"/>
  <c r="C565" i="7"/>
  <c r="I565" i="7"/>
  <c r="I262" i="7"/>
  <c r="L565" i="7" l="1"/>
  <c r="J565" i="7"/>
  <c r="G565" i="7"/>
  <c r="F565" i="7"/>
  <c r="Q262" i="7"/>
  <c r="L262" i="7"/>
  <c r="P262" i="7"/>
  <c r="J262" i="7"/>
  <c r="F262" i="7"/>
  <c r="O262" i="7"/>
  <c r="G262" i="7"/>
  <c r="D566" i="7"/>
  <c r="A566" i="7"/>
  <c r="E566" i="7"/>
  <c r="E263" i="7"/>
  <c r="D263" i="7"/>
  <c r="A263" i="7"/>
  <c r="H262" i="7"/>
  <c r="B566" i="7"/>
  <c r="K566" i="7"/>
  <c r="C263" i="7"/>
  <c r="K263" i="7"/>
  <c r="I263" i="7"/>
  <c r="C566" i="7"/>
  <c r="I566" i="7"/>
  <c r="H565" i="7"/>
  <c r="B263" i="7"/>
  <c r="J263" i="7" l="1"/>
  <c r="P263" i="7"/>
  <c r="F263" i="7"/>
  <c r="L263" i="7"/>
  <c r="Q263" i="7"/>
  <c r="G263" i="7"/>
  <c r="O263" i="7"/>
  <c r="F566" i="7"/>
  <c r="G566" i="7"/>
  <c r="L566" i="7"/>
  <c r="J566" i="7"/>
  <c r="A264" i="7"/>
  <c r="E264" i="7"/>
  <c r="D264" i="7"/>
  <c r="E567" i="7"/>
  <c r="D567" i="7"/>
  <c r="A567" i="7"/>
  <c r="B567" i="7"/>
  <c r="H263" i="7"/>
  <c r="C264" i="7"/>
  <c r="H566" i="7"/>
  <c r="C567" i="7"/>
  <c r="B264" i="7"/>
  <c r="K567" i="7"/>
  <c r="K264" i="7"/>
  <c r="I264" i="7"/>
  <c r="I567" i="7"/>
  <c r="L567" i="7" l="1"/>
  <c r="J567" i="7"/>
  <c r="G567" i="7"/>
  <c r="F567" i="7"/>
  <c r="P264" i="7"/>
  <c r="J264" i="7"/>
  <c r="Q264" i="7"/>
  <c r="L264" i="7"/>
  <c r="O264" i="7"/>
  <c r="G264" i="7"/>
  <c r="F264" i="7"/>
  <c r="E568" i="7"/>
  <c r="D568" i="7"/>
  <c r="A568" i="7"/>
  <c r="D265" i="7"/>
  <c r="A265" i="7"/>
  <c r="E265" i="7"/>
  <c r="B265" i="7"/>
  <c r="C568" i="7"/>
  <c r="I265" i="7"/>
  <c r="K265" i="7"/>
  <c r="C265" i="7"/>
  <c r="H567" i="7"/>
  <c r="B568" i="7"/>
  <c r="I568" i="7"/>
  <c r="H264" i="7"/>
  <c r="K568" i="7"/>
  <c r="L568" i="7" l="1"/>
  <c r="J568" i="7"/>
  <c r="F568" i="7"/>
  <c r="G568" i="7"/>
  <c r="F265" i="7"/>
  <c r="O265" i="7"/>
  <c r="G265" i="7"/>
  <c r="Q265" i="7"/>
  <c r="L265" i="7"/>
  <c r="P265" i="7"/>
  <c r="J265" i="7"/>
  <c r="E569" i="7"/>
  <c r="D569" i="7"/>
  <c r="A569" i="7"/>
  <c r="E266" i="7"/>
  <c r="A266" i="7"/>
  <c r="D266" i="7"/>
  <c r="C569" i="7"/>
  <c r="K569" i="7"/>
  <c r="K266" i="7"/>
  <c r="B266" i="7"/>
  <c r="I569" i="7"/>
  <c r="I266" i="7"/>
  <c r="B569" i="7"/>
  <c r="C266" i="7"/>
  <c r="H265" i="7"/>
  <c r="H568" i="7"/>
  <c r="Q266" i="7" l="1"/>
  <c r="L266" i="7"/>
  <c r="P266" i="7"/>
  <c r="J266" i="7"/>
  <c r="O266" i="7"/>
  <c r="G266" i="7"/>
  <c r="F266" i="7"/>
  <c r="L569" i="7"/>
  <c r="J569" i="7"/>
  <c r="G569" i="7"/>
  <c r="F569" i="7"/>
  <c r="E267" i="7"/>
  <c r="D267" i="7"/>
  <c r="A267" i="7"/>
  <c r="A570" i="7"/>
  <c r="E570" i="7"/>
  <c r="D570" i="7"/>
  <c r="H569" i="7"/>
  <c r="I267" i="7"/>
  <c r="I570" i="7"/>
  <c r="H266" i="7"/>
  <c r="K267" i="7"/>
  <c r="B570" i="7"/>
  <c r="B267" i="7"/>
  <c r="K570" i="7"/>
  <c r="C267" i="7"/>
  <c r="C570" i="7"/>
  <c r="J267" i="7" l="1"/>
  <c r="P267" i="7"/>
  <c r="F267" i="7"/>
  <c r="G267" i="7"/>
  <c r="O267" i="7"/>
  <c r="Q267" i="7"/>
  <c r="L267" i="7"/>
  <c r="G570" i="7"/>
  <c r="L570" i="7"/>
  <c r="J570" i="7"/>
  <c r="F570" i="7"/>
  <c r="E268" i="7"/>
  <c r="D268" i="7"/>
  <c r="A268" i="7"/>
  <c r="E571" i="7"/>
  <c r="D571" i="7"/>
  <c r="A571" i="7"/>
  <c r="B268" i="7"/>
  <c r="B571" i="7"/>
  <c r="H570" i="7"/>
  <c r="K571" i="7"/>
  <c r="C268" i="7"/>
  <c r="I268" i="7"/>
  <c r="H267" i="7"/>
  <c r="K268" i="7"/>
  <c r="I571" i="7"/>
  <c r="C571" i="7"/>
  <c r="L571" i="7" l="1"/>
  <c r="J571" i="7"/>
  <c r="G571" i="7"/>
  <c r="F571" i="7"/>
  <c r="Q268" i="7"/>
  <c r="L268" i="7"/>
  <c r="J268" i="7"/>
  <c r="P268" i="7"/>
  <c r="G268" i="7"/>
  <c r="O268" i="7"/>
  <c r="F268" i="7"/>
  <c r="E572" i="7"/>
  <c r="D572" i="7"/>
  <c r="A572" i="7"/>
  <c r="A269" i="7"/>
  <c r="E269" i="7"/>
  <c r="D269" i="7"/>
  <c r="H268" i="7"/>
  <c r="K269" i="7"/>
  <c r="I572" i="7"/>
  <c r="K572" i="7"/>
  <c r="I269" i="7"/>
  <c r="C269" i="7"/>
  <c r="H571" i="7"/>
  <c r="B269" i="7"/>
  <c r="B572" i="7"/>
  <c r="C572" i="7"/>
  <c r="G269" i="7" l="1"/>
  <c r="O269" i="7"/>
  <c r="F269" i="7"/>
  <c r="P269" i="7"/>
  <c r="J269" i="7"/>
  <c r="Q269" i="7"/>
  <c r="L269" i="7"/>
  <c r="L572" i="7"/>
  <c r="J572" i="7"/>
  <c r="F572" i="7"/>
  <c r="G572" i="7"/>
  <c r="E270" i="7"/>
  <c r="D270" i="7"/>
  <c r="A270" i="7"/>
  <c r="E573" i="7"/>
  <c r="D573" i="7"/>
  <c r="A573" i="7"/>
  <c r="A574" i="7" s="1"/>
  <c r="H269" i="7"/>
  <c r="B573" i="7"/>
  <c r="B270" i="7"/>
  <c r="H572" i="7"/>
  <c r="I573" i="7"/>
  <c r="I270" i="7"/>
  <c r="C573" i="7"/>
  <c r="K573" i="7"/>
  <c r="C270" i="7"/>
  <c r="K270" i="7"/>
  <c r="A575" i="7" l="1"/>
  <c r="D575" i="7"/>
  <c r="E575" i="7"/>
  <c r="F575" i="7"/>
  <c r="L574" i="7"/>
  <c r="J574" i="7"/>
  <c r="G574" i="7"/>
  <c r="D574" i="7"/>
  <c r="F574" i="7"/>
  <c r="E574" i="7"/>
  <c r="L573" i="7"/>
  <c r="J573" i="7"/>
  <c r="G573" i="7"/>
  <c r="F573" i="7"/>
  <c r="L270" i="7"/>
  <c r="Q270" i="7"/>
  <c r="J270" i="7"/>
  <c r="P270" i="7"/>
  <c r="F270" i="7"/>
  <c r="G270" i="7"/>
  <c r="O270" i="7"/>
  <c r="E271" i="7"/>
  <c r="D271" i="7"/>
  <c r="A271" i="7"/>
  <c r="B271" i="7"/>
  <c r="K271" i="7"/>
  <c r="C271" i="7"/>
  <c r="H270" i="7"/>
  <c r="H573" i="7"/>
  <c r="I271" i="7"/>
  <c r="Q271" i="7" l="1"/>
  <c r="L271" i="7"/>
  <c r="J271" i="7"/>
  <c r="P271" i="7"/>
  <c r="O271" i="7"/>
  <c r="G271" i="7"/>
  <c r="F271" i="7"/>
  <c r="E272" i="7"/>
  <c r="D272" i="7"/>
  <c r="A272" i="7"/>
  <c r="H271" i="7"/>
  <c r="I272" i="7"/>
  <c r="K272" i="7"/>
  <c r="B272" i="7"/>
  <c r="C272" i="7"/>
  <c r="F272" i="7" l="1"/>
  <c r="L272" i="7"/>
  <c r="Q272" i="7"/>
  <c r="J272" i="7"/>
  <c r="P272" i="7"/>
  <c r="G272" i="7"/>
  <c r="O272" i="7"/>
  <c r="D273" i="7"/>
  <c r="E273" i="7"/>
  <c r="A273" i="7"/>
  <c r="K273" i="7"/>
  <c r="H272" i="7"/>
  <c r="B273" i="7"/>
  <c r="C273" i="7"/>
  <c r="I273" i="7"/>
  <c r="L273" i="7" l="1"/>
  <c r="Q273" i="7"/>
  <c r="P273" i="7"/>
  <c r="J273" i="7"/>
  <c r="F273" i="7"/>
  <c r="O273" i="7"/>
  <c r="G273" i="7"/>
  <c r="E274" i="7"/>
  <c r="D274" i="7"/>
  <c r="A274" i="7"/>
  <c r="H273" i="7"/>
  <c r="K274" i="7"/>
  <c r="I274" i="7"/>
  <c r="C274" i="7"/>
  <c r="B274" i="7"/>
  <c r="P274" i="7" l="1"/>
  <c r="J274" i="7"/>
  <c r="F274" i="7"/>
  <c r="G274" i="7"/>
  <c r="O274" i="7"/>
  <c r="Q274" i="7"/>
  <c r="L274" i="7"/>
  <c r="D275" i="7"/>
  <c r="A275" i="7"/>
  <c r="E275" i="7"/>
  <c r="H274" i="7"/>
  <c r="I275" i="7"/>
  <c r="K275" i="7"/>
  <c r="C275" i="7"/>
  <c r="B275" i="7"/>
  <c r="G275" i="7" l="1"/>
  <c r="O275" i="7"/>
  <c r="P275" i="7"/>
  <c r="J275" i="7"/>
  <c r="Q275" i="7"/>
  <c r="L275" i="7"/>
  <c r="F275" i="7"/>
  <c r="E276" i="7"/>
  <c r="D276" i="7"/>
  <c r="A276" i="7"/>
  <c r="K276" i="7"/>
  <c r="B276" i="7"/>
  <c r="H275" i="7"/>
  <c r="I276" i="7"/>
  <c r="C276" i="7"/>
  <c r="F276" i="7" l="1"/>
  <c r="O276" i="7"/>
  <c r="G276" i="7"/>
  <c r="Q276" i="7"/>
  <c r="L276" i="7"/>
  <c r="P276" i="7"/>
  <c r="J276" i="7"/>
  <c r="A277" i="7"/>
  <c r="E277" i="7"/>
  <c r="D277" i="7"/>
  <c r="K277" i="7"/>
  <c r="I277" i="7"/>
  <c r="H276" i="7"/>
  <c r="C277" i="7"/>
  <c r="B277" i="7"/>
  <c r="O277" i="7" l="1"/>
  <c r="G277" i="7"/>
  <c r="Q277" i="7"/>
  <c r="L277" i="7"/>
  <c r="P277" i="7"/>
  <c r="J277" i="7"/>
  <c r="F277" i="7"/>
  <c r="E278" i="7"/>
  <c r="D278" i="7"/>
  <c r="A278" i="7"/>
  <c r="I278" i="7"/>
  <c r="K278" i="7"/>
  <c r="B278" i="7"/>
  <c r="C278" i="7"/>
  <c r="H277" i="7"/>
  <c r="L278" i="7" l="1"/>
  <c r="Q278" i="7"/>
  <c r="J278" i="7"/>
  <c r="P278" i="7"/>
  <c r="F278" i="7"/>
  <c r="G278" i="7"/>
  <c r="O278" i="7"/>
  <c r="E279" i="7"/>
  <c r="A279" i="7"/>
  <c r="D279" i="7"/>
  <c r="B279" i="7"/>
  <c r="H278" i="7"/>
  <c r="C279" i="7"/>
  <c r="I279" i="7"/>
  <c r="K279" i="7"/>
  <c r="Q279" i="7" l="1"/>
  <c r="L279" i="7"/>
  <c r="P279" i="7"/>
  <c r="J279" i="7"/>
  <c r="F279" i="7"/>
  <c r="O279" i="7"/>
  <c r="G279" i="7"/>
  <c r="E280" i="7"/>
  <c r="D280" i="7"/>
  <c r="A280" i="7"/>
  <c r="B280" i="7"/>
  <c r="I280" i="7"/>
  <c r="H279" i="7"/>
  <c r="C280" i="7"/>
  <c r="K280" i="7"/>
  <c r="F280" i="7" l="1"/>
  <c r="G280" i="7"/>
  <c r="O280" i="7"/>
  <c r="Q280" i="7"/>
  <c r="L280" i="7"/>
  <c r="P280" i="7"/>
  <c r="J280" i="7"/>
  <c r="A281" i="7"/>
  <c r="E281" i="7"/>
  <c r="D281" i="7"/>
  <c r="K281" i="7"/>
  <c r="B281" i="7"/>
  <c r="H280" i="7"/>
  <c r="I281" i="7"/>
  <c r="C281" i="7"/>
  <c r="L281" i="7" l="1"/>
  <c r="Q281" i="7"/>
  <c r="P281" i="7"/>
  <c r="J281" i="7"/>
  <c r="F281" i="7"/>
  <c r="O281" i="7"/>
  <c r="G281" i="7"/>
  <c r="E282" i="7"/>
  <c r="D282" i="7"/>
  <c r="A282" i="7"/>
  <c r="C282" i="7"/>
  <c r="B282" i="7"/>
  <c r="I282" i="7"/>
  <c r="H281" i="7"/>
  <c r="K282" i="7"/>
  <c r="F282" i="7" l="1"/>
  <c r="G282" i="7"/>
  <c r="O282" i="7"/>
  <c r="Q282" i="7"/>
  <c r="L282" i="7"/>
  <c r="P282" i="7"/>
  <c r="J282" i="7"/>
  <c r="D283" i="7"/>
  <c r="E283" i="7"/>
  <c r="A283" i="7"/>
  <c r="I283" i="7"/>
  <c r="H282" i="7"/>
  <c r="C283" i="7"/>
  <c r="K283" i="7"/>
  <c r="B283" i="7"/>
  <c r="Q283" i="7" l="1"/>
  <c r="L283" i="7"/>
  <c r="P283" i="7"/>
  <c r="J283" i="7"/>
  <c r="F283" i="7"/>
  <c r="G283" i="7"/>
  <c r="O283" i="7"/>
  <c r="A284" i="7"/>
  <c r="E284" i="7"/>
  <c r="D284" i="7"/>
  <c r="H283" i="7"/>
  <c r="K284" i="7"/>
  <c r="C284" i="7"/>
  <c r="I284" i="7"/>
  <c r="B284" i="7"/>
  <c r="F284" i="7" l="1"/>
  <c r="O284" i="7"/>
  <c r="G284" i="7"/>
  <c r="Q284" i="7"/>
  <c r="L284" i="7"/>
  <c r="P284" i="7"/>
  <c r="J284" i="7"/>
  <c r="A285" i="7"/>
  <c r="E285" i="7"/>
  <c r="D285" i="7"/>
  <c r="K285" i="7"/>
  <c r="H284" i="7"/>
  <c r="I285" i="7"/>
  <c r="B285" i="7"/>
  <c r="C285" i="7"/>
  <c r="O285" i="7" l="1"/>
  <c r="G285" i="7"/>
  <c r="Q285" i="7"/>
  <c r="L285" i="7"/>
  <c r="P285" i="7"/>
  <c r="J285" i="7"/>
  <c r="F285" i="7"/>
  <c r="A286" i="7"/>
  <c r="E286" i="7"/>
  <c r="D286" i="7"/>
  <c r="C286" i="7"/>
  <c r="I286" i="7"/>
  <c r="B286" i="7"/>
  <c r="H285" i="7"/>
  <c r="K286" i="7"/>
  <c r="Q286" i="7" l="1"/>
  <c r="L286" i="7"/>
  <c r="J286" i="7"/>
  <c r="P286" i="7"/>
  <c r="F286" i="7"/>
  <c r="G286" i="7"/>
  <c r="O286" i="7"/>
  <c r="E287" i="7"/>
  <c r="D287" i="7"/>
  <c r="A287" i="7"/>
  <c r="K287" i="7"/>
  <c r="B287" i="7"/>
  <c r="C287" i="7"/>
  <c r="I287" i="7"/>
  <c r="H286" i="7"/>
  <c r="Q287" i="7" l="1"/>
  <c r="L287" i="7"/>
  <c r="P287" i="7"/>
  <c r="J287" i="7"/>
  <c r="F287" i="7"/>
  <c r="O287" i="7"/>
  <c r="G287" i="7"/>
  <c r="E288" i="7"/>
  <c r="D288" i="7"/>
  <c r="A288" i="7"/>
  <c r="B288" i="7"/>
  <c r="C288" i="7"/>
  <c r="I288" i="7"/>
  <c r="K288" i="7"/>
  <c r="H287" i="7"/>
  <c r="F288" i="7" l="1"/>
  <c r="O288" i="7"/>
  <c r="G288" i="7"/>
  <c r="P288" i="7"/>
  <c r="J288" i="7"/>
  <c r="L288" i="7"/>
  <c r="Q288" i="7"/>
  <c r="D289" i="7"/>
  <c r="E289" i="7"/>
  <c r="A289" i="7"/>
  <c r="H288" i="7"/>
  <c r="K289" i="7"/>
  <c r="C289" i="7"/>
  <c r="I289" i="7"/>
  <c r="B289" i="7"/>
  <c r="L289" i="7" l="1"/>
  <c r="Q289" i="7"/>
  <c r="P289" i="7"/>
  <c r="J289" i="7"/>
  <c r="F289" i="7"/>
  <c r="O289" i="7"/>
  <c r="G289" i="7"/>
  <c r="D290" i="7"/>
  <c r="A290" i="7"/>
  <c r="E290" i="7"/>
  <c r="K290" i="7"/>
  <c r="H289" i="7"/>
  <c r="B290" i="7"/>
  <c r="I290" i="7"/>
  <c r="C290" i="7"/>
  <c r="F290" i="7" l="1"/>
  <c r="G290" i="7"/>
  <c r="O290" i="7"/>
  <c r="L290" i="7"/>
  <c r="Q290" i="7"/>
  <c r="J290" i="7"/>
  <c r="P290" i="7"/>
  <c r="E291" i="7"/>
  <c r="D291" i="7"/>
  <c r="A291" i="7"/>
  <c r="K291" i="7"/>
  <c r="B291" i="7"/>
  <c r="C291" i="7"/>
  <c r="H290" i="7"/>
  <c r="I291" i="7"/>
  <c r="Q291" i="7" l="1"/>
  <c r="L291" i="7"/>
  <c r="F291" i="7"/>
  <c r="P291" i="7"/>
  <c r="J291" i="7"/>
  <c r="G291" i="7"/>
  <c r="O291" i="7"/>
  <c r="A292" i="7"/>
  <c r="E292" i="7"/>
  <c r="D292" i="7"/>
  <c r="B292" i="7"/>
  <c r="C292" i="7"/>
  <c r="I292" i="7"/>
  <c r="K292" i="7"/>
  <c r="H291" i="7"/>
  <c r="F292" i="7" l="1"/>
  <c r="O292" i="7"/>
  <c r="G292" i="7"/>
  <c r="Q292" i="7"/>
  <c r="L292" i="7"/>
  <c r="P292" i="7"/>
  <c r="J292" i="7"/>
  <c r="A293" i="7"/>
  <c r="E293" i="7"/>
  <c r="D293" i="7"/>
  <c r="I293" i="7"/>
  <c r="C293" i="7"/>
  <c r="K293" i="7"/>
  <c r="H292" i="7"/>
  <c r="B293" i="7"/>
  <c r="O293" i="7" l="1"/>
  <c r="G293" i="7"/>
  <c r="Q293" i="7"/>
  <c r="L293" i="7"/>
  <c r="P293" i="7"/>
  <c r="J293" i="7"/>
  <c r="F293" i="7"/>
  <c r="A294" i="7"/>
  <c r="D294" i="7"/>
  <c r="E294" i="7"/>
  <c r="H293" i="7"/>
  <c r="I294" i="7"/>
  <c r="B294" i="7"/>
  <c r="K294" i="7"/>
  <c r="C294" i="7"/>
  <c r="L294" i="7" l="1"/>
  <c r="Q294" i="7"/>
  <c r="J294" i="7"/>
  <c r="P294" i="7"/>
  <c r="G294" i="7"/>
  <c r="O294" i="7"/>
  <c r="F294" i="7"/>
  <c r="E295" i="7"/>
  <c r="D295" i="7"/>
  <c r="A295" i="7"/>
  <c r="B295" i="7"/>
  <c r="H294" i="7"/>
  <c r="I295" i="7"/>
  <c r="K295" i="7"/>
  <c r="C295" i="7"/>
  <c r="Q295" i="7" l="1"/>
  <c r="L295" i="7"/>
  <c r="P295" i="7"/>
  <c r="J295" i="7"/>
  <c r="F295" i="7"/>
  <c r="O295" i="7"/>
  <c r="G295" i="7"/>
  <c r="E296" i="7"/>
  <c r="D296" i="7"/>
  <c r="A296" i="7"/>
  <c r="K296" i="7"/>
  <c r="B296" i="7"/>
  <c r="H295" i="7"/>
  <c r="I296" i="7"/>
  <c r="C296" i="7"/>
  <c r="F296" i="7" l="1"/>
  <c r="O296" i="7"/>
  <c r="G296" i="7"/>
  <c r="Q296" i="7"/>
  <c r="L296" i="7"/>
  <c r="P296" i="7"/>
  <c r="J296" i="7"/>
  <c r="E297" i="7"/>
  <c r="A297" i="7"/>
  <c r="D297" i="7"/>
  <c r="B297" i="7"/>
  <c r="I297" i="7"/>
  <c r="C297" i="7"/>
  <c r="H296" i="7"/>
  <c r="K297" i="7"/>
  <c r="L297" i="7" l="1"/>
  <c r="Q297" i="7"/>
  <c r="P297" i="7"/>
  <c r="J297" i="7"/>
  <c r="O297" i="7"/>
  <c r="G297" i="7"/>
  <c r="F297" i="7"/>
  <c r="E298" i="7"/>
  <c r="D298" i="7"/>
  <c r="A298" i="7"/>
  <c r="I298" i="7"/>
  <c r="H297" i="7"/>
  <c r="B298" i="7"/>
  <c r="C298" i="7"/>
  <c r="K298" i="7"/>
  <c r="F298" i="7" l="1"/>
  <c r="G298" i="7"/>
  <c r="O298" i="7"/>
  <c r="Q298" i="7"/>
  <c r="L298" i="7"/>
  <c r="P298" i="7"/>
  <c r="J298" i="7"/>
  <c r="E299" i="7"/>
  <c r="D299" i="7"/>
  <c r="A299" i="7"/>
  <c r="I299" i="7"/>
  <c r="C299" i="7"/>
  <c r="B299" i="7"/>
  <c r="K299" i="7"/>
  <c r="H298" i="7"/>
  <c r="P299" i="7" l="1"/>
  <c r="J299" i="7"/>
  <c r="Q299" i="7"/>
  <c r="L299" i="7"/>
  <c r="F299" i="7"/>
  <c r="G299" i="7"/>
  <c r="O299" i="7"/>
  <c r="D300" i="7"/>
  <c r="A300" i="7"/>
  <c r="E300" i="7"/>
  <c r="B300" i="7"/>
  <c r="I300" i="7"/>
  <c r="C300" i="7"/>
  <c r="K300" i="7"/>
  <c r="H299" i="7"/>
  <c r="F300" i="7" l="1"/>
  <c r="O300" i="7"/>
  <c r="G300" i="7"/>
  <c r="P300" i="7"/>
  <c r="J300" i="7"/>
  <c r="Q300" i="7"/>
  <c r="L300" i="7"/>
  <c r="A301" i="7"/>
  <c r="E301" i="7"/>
  <c r="D301" i="7"/>
  <c r="C301" i="7"/>
  <c r="H300" i="7"/>
  <c r="K301" i="7"/>
  <c r="I301" i="7"/>
  <c r="B301" i="7"/>
  <c r="O301" i="7" l="1"/>
  <c r="G301" i="7"/>
  <c r="Q301" i="7"/>
  <c r="L301" i="7"/>
  <c r="P301" i="7"/>
  <c r="J301" i="7"/>
  <c r="F301" i="7"/>
  <c r="A302" i="7"/>
  <c r="E302" i="7"/>
  <c r="D302" i="7"/>
  <c r="B302" i="7"/>
  <c r="C302" i="7"/>
  <c r="I302" i="7"/>
  <c r="K302" i="7"/>
  <c r="H301" i="7"/>
  <c r="Q302" i="7" l="1"/>
  <c r="L302" i="7"/>
  <c r="J302" i="7"/>
  <c r="P302" i="7"/>
  <c r="F302" i="7"/>
  <c r="G302" i="7"/>
  <c r="O302" i="7"/>
  <c r="E303" i="7"/>
  <c r="D303" i="7"/>
  <c r="A303" i="7"/>
  <c r="H302" i="7"/>
  <c r="K303" i="7"/>
  <c r="C303" i="7"/>
  <c r="B303" i="7"/>
  <c r="I303" i="7"/>
  <c r="Q303" i="7" l="1"/>
  <c r="L303" i="7"/>
  <c r="F303" i="7"/>
  <c r="O303" i="7"/>
  <c r="G303" i="7"/>
  <c r="P303" i="7"/>
  <c r="J303" i="7"/>
  <c r="E304" i="7"/>
  <c r="D304" i="7"/>
  <c r="A304" i="7"/>
  <c r="H303" i="7"/>
  <c r="K304" i="7"/>
  <c r="B304" i="7"/>
  <c r="C304" i="7"/>
  <c r="I304" i="7"/>
  <c r="F304" i="7" l="1"/>
  <c r="G304" i="7"/>
  <c r="O304" i="7"/>
  <c r="Q304" i="7"/>
  <c r="L304" i="7"/>
  <c r="P304" i="7"/>
  <c r="J304" i="7"/>
  <c r="E305" i="7"/>
  <c r="A305" i="7"/>
  <c r="D305" i="7"/>
  <c r="C305" i="7"/>
  <c r="K305" i="7"/>
  <c r="I305" i="7"/>
  <c r="B305" i="7"/>
  <c r="H304" i="7"/>
  <c r="L305" i="7" l="1"/>
  <c r="Q305" i="7"/>
  <c r="P305" i="7"/>
  <c r="J305" i="7"/>
  <c r="F305" i="7"/>
  <c r="O305" i="7"/>
  <c r="G305" i="7"/>
  <c r="E306" i="7"/>
  <c r="D306" i="7"/>
  <c r="A306" i="7"/>
  <c r="B306" i="7"/>
  <c r="I306" i="7"/>
  <c r="K306" i="7"/>
  <c r="C306" i="7"/>
  <c r="H305" i="7"/>
  <c r="F306" i="7" l="1"/>
  <c r="G306" i="7"/>
  <c r="O306" i="7"/>
  <c r="Q306" i="7"/>
  <c r="L306" i="7"/>
  <c r="P306" i="7"/>
  <c r="J306" i="7"/>
  <c r="E307" i="7"/>
  <c r="D307" i="7"/>
  <c r="A307" i="7"/>
  <c r="H306" i="7"/>
  <c r="K307" i="7"/>
  <c r="I307" i="7"/>
  <c r="C307" i="7"/>
  <c r="B307" i="7"/>
  <c r="F307" i="7" l="1"/>
  <c r="Q307" i="7"/>
  <c r="L307" i="7"/>
  <c r="P307" i="7"/>
  <c r="J307" i="7"/>
  <c r="G307" i="7"/>
  <c r="O307" i="7"/>
  <c r="E308" i="7"/>
  <c r="D308" i="7"/>
  <c r="A308" i="7"/>
  <c r="B308" i="7"/>
  <c r="C308" i="7"/>
  <c r="H307" i="7"/>
  <c r="I308" i="7"/>
  <c r="K308" i="7"/>
  <c r="Q308" i="7" l="1"/>
  <c r="L308" i="7"/>
  <c r="F308" i="7"/>
  <c r="O308" i="7"/>
  <c r="G308" i="7"/>
  <c r="P308" i="7"/>
  <c r="J308" i="7"/>
  <c r="A309" i="7"/>
  <c r="E309" i="7"/>
  <c r="D309" i="7"/>
  <c r="H308" i="7"/>
  <c r="B309" i="7"/>
  <c r="C309" i="7"/>
  <c r="I309" i="7"/>
  <c r="K309" i="7"/>
  <c r="G309" i="7" l="1"/>
  <c r="O309" i="7"/>
  <c r="P309" i="7"/>
  <c r="J309" i="7"/>
  <c r="Q309" i="7"/>
  <c r="L309" i="7"/>
  <c r="F309" i="7"/>
  <c r="E310" i="7"/>
  <c r="D310" i="7"/>
  <c r="A310" i="7"/>
  <c r="B310" i="7"/>
  <c r="I310" i="7"/>
  <c r="C310" i="7"/>
  <c r="H309" i="7"/>
  <c r="K310" i="7"/>
  <c r="L310" i="7" l="1"/>
  <c r="Q310" i="7"/>
  <c r="J310" i="7"/>
  <c r="P310" i="7"/>
  <c r="F310" i="7"/>
  <c r="G310" i="7"/>
  <c r="O310" i="7"/>
  <c r="A311" i="7"/>
  <c r="E311" i="7"/>
  <c r="D311" i="7"/>
  <c r="K311" i="7"/>
  <c r="I311" i="7"/>
  <c r="B311" i="7"/>
  <c r="H310" i="7"/>
  <c r="C311" i="7"/>
  <c r="F311" i="7" l="1"/>
  <c r="G311" i="7"/>
  <c r="O311" i="7"/>
  <c r="J311" i="7"/>
  <c r="P311" i="7"/>
  <c r="Q311" i="7"/>
  <c r="L311" i="7"/>
  <c r="E312" i="7"/>
  <c r="D312" i="7"/>
  <c r="A312" i="7"/>
  <c r="B312" i="7"/>
  <c r="K312" i="7"/>
  <c r="I312" i="7"/>
  <c r="H311" i="7"/>
  <c r="C312" i="7"/>
  <c r="F312" i="7" l="1"/>
  <c r="G312" i="7"/>
  <c r="O312" i="7"/>
  <c r="Q312" i="7"/>
  <c r="L312" i="7"/>
  <c r="J312" i="7"/>
  <c r="P312" i="7"/>
  <c r="E313" i="7"/>
  <c r="D313" i="7"/>
  <c r="A313" i="7"/>
  <c r="H312" i="7"/>
  <c r="K313" i="7"/>
  <c r="I313" i="7"/>
  <c r="B313" i="7"/>
  <c r="C313" i="7"/>
  <c r="Q313" i="7" l="1"/>
  <c r="L313" i="7"/>
  <c r="F313" i="7"/>
  <c r="O313" i="7"/>
  <c r="G313" i="7"/>
  <c r="P313" i="7"/>
  <c r="J313" i="7"/>
  <c r="D314" i="7"/>
  <c r="A314" i="7"/>
  <c r="E314" i="7"/>
  <c r="K314" i="7"/>
  <c r="B314" i="7"/>
  <c r="H313" i="7"/>
  <c r="C314" i="7"/>
  <c r="I314" i="7"/>
  <c r="F314" i="7" l="1"/>
  <c r="O314" i="7"/>
  <c r="G314" i="7"/>
  <c r="Q314" i="7"/>
  <c r="L314" i="7"/>
  <c r="P314" i="7"/>
  <c r="J314" i="7"/>
  <c r="A315" i="7"/>
  <c r="D315" i="7"/>
  <c r="E315" i="7"/>
  <c r="K315" i="7"/>
  <c r="C315" i="7"/>
  <c r="I315" i="7"/>
  <c r="H314" i="7"/>
  <c r="B315" i="7"/>
  <c r="L315" i="7" l="1"/>
  <c r="Q315" i="7"/>
  <c r="J315" i="7"/>
  <c r="P315" i="7"/>
  <c r="F315" i="7"/>
  <c r="O315" i="7"/>
  <c r="G315" i="7"/>
  <c r="A316" i="7"/>
  <c r="E316" i="7"/>
  <c r="D316" i="7"/>
  <c r="K316" i="7"/>
  <c r="H315" i="7"/>
  <c r="B316" i="7"/>
  <c r="I316" i="7"/>
  <c r="C316" i="7"/>
  <c r="F316" i="7" l="1"/>
  <c r="G316" i="7"/>
  <c r="O316" i="7"/>
  <c r="J316" i="7"/>
  <c r="P316" i="7"/>
  <c r="L316" i="7"/>
  <c r="Q316" i="7"/>
  <c r="E317" i="7"/>
  <c r="D317" i="7"/>
  <c r="A317" i="7"/>
  <c r="C317" i="7"/>
  <c r="K317" i="7"/>
  <c r="I317" i="7"/>
  <c r="B317" i="7"/>
  <c r="H316" i="7"/>
  <c r="Q317" i="7" l="1"/>
  <c r="L317" i="7"/>
  <c r="P317" i="7"/>
  <c r="J317" i="7"/>
  <c r="F317" i="7"/>
  <c r="G317" i="7"/>
  <c r="O317" i="7"/>
  <c r="A318" i="7"/>
  <c r="E318" i="7"/>
  <c r="D318" i="7"/>
  <c r="B318" i="7"/>
  <c r="I318" i="7"/>
  <c r="H317" i="7"/>
  <c r="C318" i="7"/>
  <c r="K318" i="7"/>
  <c r="Q318" i="7" l="1"/>
  <c r="L318" i="7"/>
  <c r="P318" i="7"/>
  <c r="J318" i="7"/>
  <c r="O318" i="7"/>
  <c r="G318" i="7"/>
  <c r="F318" i="7"/>
  <c r="A319" i="7"/>
  <c r="E319" i="7"/>
  <c r="D319" i="7"/>
  <c r="C319" i="7"/>
  <c r="K319" i="7"/>
  <c r="B319" i="7"/>
  <c r="H318" i="7"/>
  <c r="I319" i="7"/>
  <c r="L319" i="7" l="1"/>
  <c r="Q319" i="7"/>
  <c r="P319" i="7"/>
  <c r="J319" i="7"/>
  <c r="F319" i="7"/>
  <c r="O319" i="7"/>
  <c r="G319" i="7"/>
  <c r="A320" i="7"/>
  <c r="E320" i="7"/>
  <c r="D320" i="7"/>
  <c r="B320" i="7"/>
  <c r="C320" i="7"/>
  <c r="I320" i="7"/>
  <c r="K320" i="7"/>
  <c r="H319" i="7"/>
  <c r="J320" i="7" l="1"/>
  <c r="P320" i="7"/>
  <c r="F320" i="7"/>
  <c r="G320" i="7"/>
  <c r="O320" i="7"/>
  <c r="Q320" i="7"/>
  <c r="L320" i="7"/>
  <c r="E321" i="7"/>
  <c r="D321" i="7"/>
  <c r="A321" i="7"/>
  <c r="H320" i="7"/>
  <c r="K321" i="7"/>
  <c r="C321" i="7"/>
  <c r="B321" i="7"/>
  <c r="I321" i="7"/>
  <c r="L321" i="7" l="1"/>
  <c r="Q321" i="7"/>
  <c r="J321" i="7"/>
  <c r="P321" i="7"/>
  <c r="F321" i="7"/>
  <c r="G321" i="7"/>
  <c r="O321" i="7"/>
  <c r="D322" i="7"/>
  <c r="A322" i="7"/>
  <c r="E322" i="7"/>
  <c r="H321" i="7"/>
  <c r="B322" i="7"/>
  <c r="C322" i="7"/>
  <c r="K322" i="7"/>
  <c r="I322" i="7"/>
  <c r="F322" i="7" l="1"/>
  <c r="G322" i="7"/>
  <c r="O322" i="7"/>
  <c r="Q322" i="7"/>
  <c r="L322" i="7"/>
  <c r="P322" i="7"/>
  <c r="J322" i="7"/>
  <c r="E323" i="7"/>
  <c r="D323" i="7"/>
  <c r="A323" i="7"/>
  <c r="B323" i="7"/>
  <c r="K323" i="7"/>
  <c r="C323" i="7"/>
  <c r="I323" i="7"/>
  <c r="H322" i="7"/>
  <c r="L323" i="7" l="1"/>
  <c r="Q323" i="7"/>
  <c r="J323" i="7"/>
  <c r="P323" i="7"/>
  <c r="F323" i="7"/>
  <c r="O323" i="7"/>
  <c r="G323" i="7"/>
  <c r="E324" i="7"/>
  <c r="D324" i="7"/>
  <c r="A324" i="7"/>
  <c r="C324" i="7"/>
  <c r="B324" i="7"/>
  <c r="H323" i="7"/>
  <c r="I324" i="7"/>
  <c r="K324" i="7"/>
  <c r="Q324" i="7" l="1"/>
  <c r="L324" i="7"/>
  <c r="P324" i="7"/>
  <c r="J324" i="7"/>
  <c r="F324" i="7"/>
  <c r="O324" i="7"/>
  <c r="G324" i="7"/>
  <c r="E325" i="7"/>
  <c r="D325" i="7"/>
  <c r="A325" i="7"/>
  <c r="I325" i="7"/>
  <c r="H324" i="7"/>
  <c r="K325" i="7"/>
  <c r="B325" i="7"/>
  <c r="C325" i="7"/>
  <c r="F325" i="7" l="1"/>
  <c r="L325" i="7"/>
  <c r="Q325" i="7"/>
  <c r="J325" i="7"/>
  <c r="P325" i="7"/>
  <c r="G325" i="7"/>
  <c r="O325" i="7"/>
  <c r="E326" i="7"/>
  <c r="D326" i="7"/>
  <c r="A326" i="7"/>
  <c r="B326" i="7"/>
  <c r="I326" i="7"/>
  <c r="C326" i="7"/>
  <c r="K326" i="7"/>
  <c r="H325" i="7"/>
  <c r="Q326" i="7" l="1"/>
  <c r="L326" i="7"/>
  <c r="P326" i="7"/>
  <c r="J326" i="7"/>
  <c r="F326" i="7"/>
  <c r="O326" i="7"/>
  <c r="G326" i="7"/>
  <c r="A327" i="7"/>
  <c r="E327" i="7"/>
  <c r="D327" i="7"/>
  <c r="H326" i="7"/>
  <c r="K327" i="7"/>
  <c r="C327" i="7"/>
  <c r="I327" i="7"/>
  <c r="B327" i="7"/>
  <c r="L327" i="7" l="1"/>
  <c r="Q327" i="7"/>
  <c r="J327" i="7"/>
  <c r="P327" i="7"/>
  <c r="G327" i="7"/>
  <c r="O327" i="7"/>
  <c r="F327" i="7"/>
  <c r="E328" i="7"/>
  <c r="D328" i="7"/>
  <c r="A328" i="7"/>
  <c r="I328" i="7"/>
  <c r="C328" i="7"/>
  <c r="B328" i="7"/>
  <c r="K328" i="7"/>
  <c r="H327" i="7"/>
  <c r="J328" i="7" l="1"/>
  <c r="P328" i="7"/>
  <c r="L328" i="7"/>
  <c r="Q328" i="7"/>
  <c r="F328" i="7"/>
  <c r="G328" i="7"/>
  <c r="O328" i="7"/>
  <c r="E329" i="7"/>
  <c r="D329" i="7"/>
  <c r="A329" i="7"/>
  <c r="H328" i="7"/>
  <c r="C329" i="7"/>
  <c r="I329" i="7"/>
  <c r="K329" i="7"/>
  <c r="B329" i="7"/>
  <c r="Q329" i="7" l="1"/>
  <c r="L329" i="7"/>
  <c r="J329" i="7"/>
  <c r="P329" i="7"/>
  <c r="F329" i="7"/>
  <c r="G329" i="7"/>
  <c r="O329" i="7"/>
  <c r="D330" i="7"/>
  <c r="A330" i="7"/>
  <c r="E330" i="7"/>
  <c r="K330" i="7"/>
  <c r="C330" i="7"/>
  <c r="I330" i="7"/>
  <c r="B330" i="7"/>
  <c r="H329" i="7"/>
  <c r="F330" i="7" l="1"/>
  <c r="O330" i="7"/>
  <c r="G330" i="7"/>
  <c r="P330" i="7"/>
  <c r="J330" i="7"/>
  <c r="Q330" i="7"/>
  <c r="L330" i="7"/>
  <c r="E331" i="7"/>
  <c r="D331" i="7"/>
  <c r="A331" i="7"/>
  <c r="H330" i="7"/>
  <c r="I331" i="7"/>
  <c r="B331" i="7"/>
  <c r="K331" i="7"/>
  <c r="C331" i="7"/>
  <c r="L331" i="7" l="1"/>
  <c r="Q331" i="7"/>
  <c r="J331" i="7"/>
  <c r="P331" i="7"/>
  <c r="F331" i="7"/>
  <c r="O331" i="7"/>
  <c r="G331" i="7"/>
  <c r="D332" i="7"/>
  <c r="A332" i="7"/>
  <c r="E332" i="7"/>
  <c r="C332" i="7"/>
  <c r="H331" i="7"/>
  <c r="I332" i="7"/>
  <c r="K332" i="7"/>
  <c r="B332" i="7"/>
  <c r="F332" i="7" l="1"/>
  <c r="O332" i="7"/>
  <c r="G332" i="7"/>
  <c r="Q332" i="7"/>
  <c r="L332" i="7"/>
  <c r="P332" i="7"/>
  <c r="J332" i="7"/>
  <c r="E333" i="7"/>
  <c r="D333" i="7"/>
  <c r="A333" i="7"/>
  <c r="H332" i="7"/>
  <c r="B333" i="7"/>
  <c r="K333" i="7"/>
  <c r="I333" i="7"/>
  <c r="C333" i="7"/>
  <c r="F333" i="7" l="1"/>
  <c r="L333" i="7"/>
  <c r="Q333" i="7"/>
  <c r="P333" i="7"/>
  <c r="J333" i="7"/>
  <c r="G333" i="7"/>
  <c r="O333" i="7"/>
  <c r="E334" i="7"/>
  <c r="D334" i="7"/>
  <c r="A334" i="7"/>
  <c r="H333" i="7"/>
  <c r="I334" i="7"/>
  <c r="B334" i="7"/>
  <c r="K334" i="7"/>
  <c r="C334" i="7"/>
  <c r="Q334" i="7" l="1"/>
  <c r="L334" i="7"/>
  <c r="P334" i="7"/>
  <c r="J334" i="7"/>
  <c r="O334" i="7"/>
  <c r="G334" i="7"/>
  <c r="F334" i="7"/>
  <c r="A335" i="7"/>
  <c r="E335" i="7"/>
  <c r="D335" i="7"/>
  <c r="E23" i="3"/>
  <c r="E14" i="3"/>
  <c r="E20" i="3"/>
  <c r="E22" i="3"/>
  <c r="E16" i="3"/>
  <c r="E19" i="3"/>
  <c r="E18" i="3"/>
  <c r="E21" i="3"/>
  <c r="E15" i="3"/>
  <c r="E17" i="3"/>
  <c r="B335" i="7"/>
  <c r="K335" i="7"/>
  <c r="C335" i="7"/>
  <c r="I335" i="7"/>
  <c r="H334" i="7"/>
  <c r="E13" i="3" l="1"/>
  <c r="E7" i="3"/>
  <c r="E12" i="3"/>
  <c r="E11" i="3"/>
  <c r="E8" i="3"/>
  <c r="E9" i="3"/>
  <c r="L335" i="7"/>
  <c r="Q335" i="7"/>
  <c r="J335" i="7"/>
  <c r="P335" i="7"/>
  <c r="F335" i="7"/>
  <c r="O335" i="7"/>
  <c r="G335" i="7"/>
  <c r="E336" i="7"/>
  <c r="D336" i="7"/>
  <c r="A336" i="7"/>
  <c r="I336" i="7"/>
  <c r="B336" i="7"/>
  <c r="C336" i="7"/>
  <c r="K336" i="7"/>
  <c r="H335" i="7"/>
  <c r="E10" i="3" l="1"/>
  <c r="D36" i="3"/>
  <c r="J336" i="7"/>
  <c r="P336" i="7"/>
  <c r="Q336" i="7"/>
  <c r="L336" i="7"/>
  <c r="F336" i="7"/>
  <c r="G336" i="7"/>
  <c r="O336" i="7"/>
  <c r="E337" i="7"/>
  <c r="D337" i="7"/>
  <c r="A337" i="7"/>
  <c r="C337" i="7"/>
  <c r="K337" i="7"/>
  <c r="H336" i="7"/>
  <c r="I337" i="7"/>
  <c r="B337" i="7"/>
  <c r="Q337" i="7" l="1"/>
  <c r="L337" i="7"/>
  <c r="J337" i="7"/>
  <c r="P337" i="7"/>
  <c r="G337" i="7"/>
  <c r="O337" i="7"/>
  <c r="F337" i="7"/>
  <c r="D338" i="7"/>
  <c r="A338" i="7"/>
  <c r="E338" i="7"/>
  <c r="I338" i="7"/>
  <c r="H337" i="7"/>
  <c r="C338" i="7"/>
  <c r="B338" i="7"/>
  <c r="K338" i="7"/>
  <c r="F338" i="7" l="1"/>
  <c r="G338" i="7"/>
  <c r="O338" i="7"/>
  <c r="P338" i="7"/>
  <c r="J338" i="7"/>
  <c r="Q338" i="7"/>
  <c r="L338" i="7"/>
  <c r="E339" i="7"/>
  <c r="D339" i="7"/>
  <c r="A339" i="7"/>
  <c r="K339" i="7"/>
  <c r="C339" i="7"/>
  <c r="I339" i="7"/>
  <c r="H338" i="7"/>
  <c r="B339" i="7"/>
  <c r="L339" i="7" l="1"/>
  <c r="Q339" i="7"/>
  <c r="J339" i="7"/>
  <c r="P339" i="7"/>
  <c r="F339" i="7"/>
  <c r="O339" i="7"/>
  <c r="G339" i="7"/>
  <c r="A340" i="7"/>
  <c r="D340" i="7"/>
  <c r="E340" i="7"/>
  <c r="K340" i="7"/>
  <c r="B340" i="7"/>
  <c r="C340" i="7"/>
  <c r="I340" i="7"/>
  <c r="H339" i="7"/>
  <c r="Q340" i="7" l="1"/>
  <c r="L340" i="7"/>
  <c r="F340" i="7"/>
  <c r="O340" i="7"/>
  <c r="G340" i="7"/>
  <c r="P340" i="7"/>
  <c r="J340" i="7"/>
  <c r="E341" i="7"/>
  <c r="D341" i="7"/>
  <c r="A341" i="7"/>
  <c r="B341" i="7"/>
  <c r="K341" i="7"/>
  <c r="I341" i="7"/>
  <c r="H340" i="7"/>
  <c r="C341" i="7"/>
  <c r="F341" i="7" l="1"/>
  <c r="Q341" i="7"/>
  <c r="L341" i="7"/>
  <c r="P341" i="7"/>
  <c r="J341" i="7"/>
  <c r="G341" i="7"/>
  <c r="O341" i="7"/>
  <c r="A342" i="7"/>
  <c r="E342" i="7"/>
  <c r="D342" i="7"/>
  <c r="I342" i="7"/>
  <c r="K342" i="7"/>
  <c r="B342" i="7"/>
  <c r="H341" i="7"/>
  <c r="C342" i="7"/>
  <c r="Q342" i="7" l="1"/>
  <c r="L342" i="7"/>
  <c r="P342" i="7"/>
  <c r="J342" i="7"/>
  <c r="F342" i="7"/>
  <c r="O342" i="7"/>
  <c r="G342" i="7"/>
  <c r="A343" i="7"/>
  <c r="D343" i="7"/>
  <c r="E343" i="7"/>
  <c r="H342" i="7"/>
  <c r="I343" i="7"/>
  <c r="C343" i="7"/>
  <c r="B343" i="7"/>
  <c r="K343" i="7"/>
  <c r="L343" i="7" l="1"/>
  <c r="Q343" i="7"/>
  <c r="P343" i="7"/>
  <c r="J343" i="7"/>
  <c r="O343" i="7"/>
  <c r="G343" i="7"/>
  <c r="F343" i="7"/>
  <c r="E344" i="7"/>
  <c r="D344" i="7"/>
  <c r="A344" i="7"/>
  <c r="K344" i="7"/>
  <c r="C344" i="7"/>
  <c r="I344" i="7"/>
  <c r="H343" i="7"/>
  <c r="B344" i="7"/>
  <c r="J344" i="7" l="1"/>
  <c r="P344" i="7"/>
  <c r="L344" i="7"/>
  <c r="Q344" i="7"/>
  <c r="F344" i="7"/>
  <c r="G344" i="7"/>
  <c r="O344" i="7"/>
  <c r="E345" i="7"/>
  <c r="D345" i="7"/>
  <c r="A345" i="7"/>
  <c r="H344" i="7"/>
  <c r="K345" i="7"/>
  <c r="C345" i="7"/>
  <c r="B345" i="7"/>
  <c r="I345" i="7"/>
  <c r="Q345" i="7" l="1"/>
  <c r="L345" i="7"/>
  <c r="J345" i="7"/>
  <c r="P345" i="7"/>
  <c r="F345" i="7"/>
  <c r="O345" i="7"/>
  <c r="G345" i="7"/>
  <c r="D346" i="7"/>
  <c r="A346" i="7"/>
  <c r="E346" i="7"/>
  <c r="C346" i="7"/>
  <c r="I346" i="7"/>
  <c r="H345" i="7"/>
  <c r="B346" i="7"/>
  <c r="K346" i="7"/>
  <c r="F346" i="7" l="1"/>
  <c r="G346" i="7"/>
  <c r="O346" i="7"/>
  <c r="J346" i="7"/>
  <c r="P346" i="7"/>
  <c r="Q346" i="7"/>
  <c r="L346" i="7"/>
  <c r="E347" i="7"/>
  <c r="D347" i="7"/>
  <c r="A347" i="7"/>
  <c r="C347" i="7"/>
  <c r="H346" i="7"/>
  <c r="B347" i="7"/>
  <c r="I347" i="7"/>
  <c r="K347" i="7"/>
  <c r="L347" i="7" l="1"/>
  <c r="Q347" i="7"/>
  <c r="J347" i="7"/>
  <c r="P347" i="7"/>
  <c r="O347" i="7"/>
  <c r="G347" i="7"/>
  <c r="F347" i="7"/>
  <c r="A348" i="7"/>
  <c r="E348" i="7"/>
  <c r="D348" i="7"/>
  <c r="I348" i="7"/>
  <c r="H347" i="7"/>
  <c r="C348" i="7"/>
  <c r="B348" i="7"/>
  <c r="K348" i="7"/>
  <c r="O348" i="7" l="1"/>
  <c r="G348" i="7"/>
  <c r="F348" i="7"/>
  <c r="Q348" i="7"/>
  <c r="L348" i="7"/>
  <c r="P348" i="7"/>
  <c r="J348" i="7"/>
  <c r="E349" i="7"/>
  <c r="D349" i="7"/>
  <c r="A349" i="7"/>
  <c r="C349" i="7"/>
  <c r="I349" i="7"/>
  <c r="B349" i="7"/>
  <c r="K349" i="7"/>
  <c r="H348" i="7"/>
  <c r="F349" i="7" l="1"/>
  <c r="Q349" i="7"/>
  <c r="L349" i="7"/>
  <c r="P349" i="7"/>
  <c r="J349" i="7"/>
  <c r="G349" i="7"/>
  <c r="O349" i="7"/>
  <c r="A350" i="7"/>
  <c r="D350" i="7"/>
  <c r="E350" i="7"/>
  <c r="B350" i="7"/>
  <c r="I350" i="7"/>
  <c r="H349" i="7"/>
  <c r="K350" i="7"/>
  <c r="C350" i="7"/>
  <c r="Q350" i="7" l="1"/>
  <c r="L350" i="7"/>
  <c r="P350" i="7"/>
  <c r="J350" i="7"/>
  <c r="F350" i="7"/>
  <c r="O350" i="7"/>
  <c r="G350" i="7"/>
  <c r="A351" i="7"/>
  <c r="E351" i="7"/>
  <c r="D351" i="7"/>
  <c r="H350" i="7"/>
  <c r="C351" i="7"/>
  <c r="I351" i="7"/>
  <c r="K351" i="7"/>
  <c r="B351" i="7"/>
  <c r="Q351" i="7" l="1"/>
  <c r="L351" i="7"/>
  <c r="P351" i="7"/>
  <c r="J351" i="7"/>
  <c r="F351" i="7"/>
  <c r="O351" i="7"/>
  <c r="G351" i="7"/>
  <c r="E352" i="7"/>
  <c r="A352" i="7"/>
  <c r="D352" i="7"/>
  <c r="H351" i="7"/>
  <c r="I352" i="7"/>
  <c r="C352" i="7"/>
  <c r="B352" i="7"/>
  <c r="K352" i="7"/>
  <c r="J352" i="7" l="1"/>
  <c r="P352" i="7"/>
  <c r="Q352" i="7"/>
  <c r="L352" i="7"/>
  <c r="F352" i="7"/>
  <c r="G352" i="7"/>
  <c r="O352" i="7"/>
  <c r="D353" i="7"/>
  <c r="A353" i="7"/>
  <c r="E353" i="7"/>
  <c r="I353" i="7"/>
  <c r="C353" i="7"/>
  <c r="K353" i="7"/>
  <c r="H352" i="7"/>
  <c r="B353" i="7"/>
  <c r="Q353" i="7" l="1"/>
  <c r="L353" i="7"/>
  <c r="P353" i="7"/>
  <c r="J353" i="7"/>
  <c r="O353" i="7"/>
  <c r="G353" i="7"/>
  <c r="F353" i="7"/>
  <c r="D354" i="7"/>
  <c r="A354" i="7"/>
  <c r="E354" i="7"/>
  <c r="K354" i="7"/>
  <c r="C354" i="7"/>
  <c r="B354" i="7"/>
  <c r="H353" i="7"/>
  <c r="I354" i="7"/>
  <c r="F354" i="7" l="1"/>
  <c r="G354" i="7"/>
  <c r="O354" i="7"/>
  <c r="Q354" i="7"/>
  <c r="L354" i="7"/>
  <c r="J354" i="7"/>
  <c r="P354" i="7"/>
  <c r="E355" i="7"/>
  <c r="D355" i="7"/>
  <c r="A355" i="7"/>
  <c r="C355" i="7"/>
  <c r="K355" i="7"/>
  <c r="H354" i="7"/>
  <c r="B355" i="7"/>
  <c r="I355" i="7"/>
  <c r="L355" i="7" l="1"/>
  <c r="Q355" i="7"/>
  <c r="J355" i="7"/>
  <c r="P355" i="7"/>
  <c r="F355" i="7"/>
  <c r="O355" i="7"/>
  <c r="G355" i="7"/>
  <c r="E356" i="7"/>
  <c r="D356" i="7"/>
  <c r="A356" i="7"/>
  <c r="B356" i="7"/>
  <c r="I356" i="7"/>
  <c r="K356" i="7"/>
  <c r="C356" i="7"/>
  <c r="H355" i="7"/>
  <c r="F356" i="7" l="1"/>
  <c r="G356" i="7"/>
  <c r="O356" i="7"/>
  <c r="Q356" i="7"/>
  <c r="L356" i="7"/>
  <c r="P356" i="7"/>
  <c r="J356" i="7"/>
  <c r="E357" i="7"/>
  <c r="D357" i="7"/>
  <c r="A357" i="7"/>
  <c r="C357" i="7"/>
  <c r="H356" i="7"/>
  <c r="K357" i="7"/>
  <c r="I357" i="7"/>
  <c r="B357" i="7"/>
  <c r="F357" i="7" l="1"/>
  <c r="G357" i="7"/>
  <c r="O357" i="7"/>
  <c r="Q357" i="7"/>
  <c r="L357" i="7"/>
  <c r="P357" i="7"/>
  <c r="J357" i="7"/>
  <c r="E358" i="7"/>
  <c r="D358" i="7"/>
  <c r="A358" i="7"/>
  <c r="K358" i="7"/>
  <c r="B358" i="7"/>
  <c r="C358" i="7"/>
  <c r="I358" i="7"/>
  <c r="H357" i="7"/>
  <c r="Q358" i="7" l="1"/>
  <c r="L358" i="7"/>
  <c r="J358" i="7"/>
  <c r="P358" i="7"/>
  <c r="F358" i="7"/>
  <c r="O358" i="7"/>
  <c r="G358" i="7"/>
  <c r="A359" i="7"/>
  <c r="E359" i="7"/>
  <c r="D359" i="7"/>
  <c r="I359" i="7"/>
  <c r="K359" i="7"/>
  <c r="H358" i="7"/>
  <c r="B359" i="7"/>
  <c r="C359" i="7"/>
  <c r="O359" i="7" l="1"/>
  <c r="G359" i="7"/>
  <c r="F359" i="7"/>
  <c r="Q359" i="7"/>
  <c r="L359" i="7"/>
  <c r="P359" i="7"/>
  <c r="J359" i="7"/>
  <c r="D360" i="7"/>
  <c r="A360" i="7"/>
  <c r="E360" i="7"/>
  <c r="B360" i="7"/>
  <c r="I360" i="7"/>
  <c r="K360" i="7"/>
  <c r="H359" i="7"/>
  <c r="C360" i="7"/>
  <c r="F360" i="7" l="1"/>
  <c r="L360" i="7"/>
  <c r="Q360" i="7"/>
  <c r="J360" i="7"/>
  <c r="P360" i="7"/>
  <c r="O360" i="7"/>
  <c r="G360" i="7"/>
  <c r="E361" i="7"/>
  <c r="D361" i="7"/>
  <c r="A361" i="7"/>
  <c r="I361" i="7"/>
  <c r="B361" i="7"/>
  <c r="K361" i="7"/>
  <c r="H360" i="7"/>
  <c r="C361" i="7"/>
  <c r="F361" i="7" l="1"/>
  <c r="O361" i="7"/>
  <c r="G361" i="7"/>
  <c r="L361" i="7"/>
  <c r="Q361" i="7"/>
  <c r="P361" i="7"/>
  <c r="J361" i="7"/>
  <c r="E362" i="7"/>
  <c r="D362" i="7"/>
  <c r="A362" i="7"/>
  <c r="H361" i="7"/>
  <c r="B362" i="7"/>
  <c r="C362" i="7"/>
  <c r="I362" i="7"/>
  <c r="K362" i="7"/>
  <c r="J362" i="7" l="1"/>
  <c r="P362" i="7"/>
  <c r="F362" i="7"/>
  <c r="G362" i="7"/>
  <c r="O362" i="7"/>
  <c r="Q362" i="7"/>
  <c r="L362" i="7"/>
  <c r="E363" i="7"/>
  <c r="D363" i="7"/>
  <c r="A363" i="7"/>
  <c r="K363" i="7"/>
  <c r="I363" i="7"/>
  <c r="B363" i="7"/>
  <c r="C363" i="7"/>
  <c r="H362" i="7"/>
  <c r="Q363" i="7" l="1"/>
  <c r="L363" i="7"/>
  <c r="P363" i="7"/>
  <c r="J363" i="7"/>
  <c r="F363" i="7"/>
  <c r="G363" i="7"/>
  <c r="O363" i="7"/>
  <c r="E364" i="7"/>
  <c r="D364" i="7"/>
  <c r="A364" i="7"/>
  <c r="I364" i="7"/>
  <c r="K364" i="7"/>
  <c r="H363" i="7"/>
  <c r="B364" i="7"/>
  <c r="C364" i="7"/>
  <c r="F364" i="7" l="1"/>
  <c r="G364" i="7"/>
  <c r="O364" i="7"/>
  <c r="Q364" i="7"/>
  <c r="L364" i="7"/>
  <c r="P364" i="7"/>
  <c r="J364" i="7"/>
  <c r="A365" i="7"/>
  <c r="E365" i="7"/>
  <c r="D365" i="7"/>
  <c r="K365" i="7"/>
  <c r="C365" i="7"/>
  <c r="B365" i="7"/>
  <c r="I365" i="7"/>
  <c r="H364" i="7"/>
  <c r="Q365" i="7" l="1"/>
  <c r="L365" i="7"/>
  <c r="P365" i="7"/>
  <c r="J365" i="7"/>
  <c r="F365" i="7"/>
  <c r="O365" i="7"/>
  <c r="G365" i="7"/>
  <c r="A366" i="7"/>
  <c r="E366" i="7"/>
  <c r="D366" i="7"/>
  <c r="B366" i="7"/>
  <c r="H365" i="7"/>
  <c r="I366" i="7"/>
  <c r="C366" i="7"/>
  <c r="K366" i="7"/>
  <c r="J366" i="7" l="1"/>
  <c r="P366" i="7"/>
  <c r="Q366" i="7"/>
  <c r="L366" i="7"/>
  <c r="F366" i="7"/>
  <c r="G366" i="7"/>
  <c r="O366" i="7"/>
  <c r="E367" i="7"/>
  <c r="D367" i="7"/>
  <c r="A367" i="7"/>
  <c r="H366" i="7"/>
  <c r="K367" i="7"/>
  <c r="C367" i="7"/>
  <c r="B367" i="7"/>
  <c r="I367" i="7"/>
  <c r="L367" i="7" l="1"/>
  <c r="Q367" i="7"/>
  <c r="J367" i="7"/>
  <c r="P367" i="7"/>
  <c r="F367" i="7"/>
  <c r="G367" i="7"/>
  <c r="O367" i="7"/>
  <c r="D368" i="7"/>
  <c r="E368" i="7"/>
  <c r="A368" i="7"/>
  <c r="K368" i="7"/>
  <c r="C368" i="7"/>
  <c r="I368" i="7"/>
  <c r="B368" i="7"/>
  <c r="H367" i="7"/>
  <c r="F368" i="7" l="1"/>
  <c r="Q368" i="7"/>
  <c r="L368" i="7"/>
  <c r="P368" i="7"/>
  <c r="J368" i="7"/>
  <c r="O368" i="7"/>
  <c r="G368" i="7"/>
  <c r="E369" i="7"/>
  <c r="D369" i="7"/>
  <c r="A369" i="7"/>
  <c r="K369" i="7"/>
  <c r="C369" i="7"/>
  <c r="B369" i="7"/>
  <c r="I369" i="7"/>
  <c r="H368" i="7"/>
  <c r="L369" i="7" l="1"/>
  <c r="Q369" i="7"/>
  <c r="F369" i="7"/>
  <c r="O369" i="7"/>
  <c r="G369" i="7"/>
  <c r="P369" i="7"/>
  <c r="J369" i="7"/>
  <c r="E370" i="7"/>
  <c r="D370" i="7"/>
  <c r="A370" i="7"/>
  <c r="H369" i="7"/>
  <c r="B370" i="7"/>
  <c r="C370" i="7"/>
  <c r="I370" i="7"/>
  <c r="K370" i="7"/>
  <c r="P370" i="7" l="1"/>
  <c r="J370" i="7"/>
  <c r="F370" i="7"/>
  <c r="O370" i="7"/>
  <c r="G370" i="7"/>
  <c r="Q370" i="7"/>
  <c r="L370" i="7"/>
  <c r="E371" i="7"/>
  <c r="D371" i="7"/>
  <c r="A371" i="7"/>
  <c r="I371" i="7"/>
  <c r="K371" i="7"/>
  <c r="H370" i="7"/>
  <c r="C371" i="7"/>
  <c r="B371" i="7"/>
  <c r="P371" i="7" l="1"/>
  <c r="J371" i="7"/>
  <c r="F371" i="7"/>
  <c r="G371" i="7"/>
  <c r="O371" i="7"/>
  <c r="Q371" i="7"/>
  <c r="L371" i="7"/>
  <c r="A372" i="7"/>
  <c r="E372" i="7"/>
  <c r="D372" i="7"/>
  <c r="H371" i="7"/>
  <c r="K372" i="7"/>
  <c r="I372" i="7"/>
  <c r="C372" i="7"/>
  <c r="B372" i="7"/>
  <c r="Q372" i="7" l="1"/>
  <c r="L372" i="7"/>
  <c r="O372" i="7"/>
  <c r="G372" i="7"/>
  <c r="P372" i="7"/>
  <c r="J372" i="7"/>
  <c r="F372" i="7"/>
  <c r="A373" i="7"/>
  <c r="E373" i="7"/>
  <c r="D373" i="7"/>
  <c r="K373" i="7"/>
  <c r="C373" i="7"/>
  <c r="B373" i="7"/>
  <c r="H372" i="7"/>
  <c r="I373" i="7"/>
  <c r="F373" i="7" l="1"/>
  <c r="G373" i="7"/>
  <c r="O373" i="7"/>
  <c r="Q373" i="7"/>
  <c r="L373" i="7"/>
  <c r="P373" i="7"/>
  <c r="J373" i="7"/>
  <c r="E374" i="7"/>
  <c r="D374" i="7"/>
  <c r="A374" i="7"/>
  <c r="B374" i="7"/>
  <c r="C374" i="7"/>
  <c r="K374" i="7"/>
  <c r="H373" i="7"/>
  <c r="I374" i="7"/>
  <c r="J374" i="7" l="1"/>
  <c r="P374" i="7"/>
  <c r="Q374" i="7"/>
  <c r="L374" i="7"/>
  <c r="F374" i="7"/>
  <c r="G374" i="7"/>
  <c r="O374" i="7"/>
  <c r="E375" i="7"/>
  <c r="D375" i="7"/>
  <c r="A375" i="7"/>
  <c r="B375" i="7"/>
  <c r="K375" i="7"/>
  <c r="I375" i="7"/>
  <c r="C375" i="7"/>
  <c r="H374" i="7"/>
  <c r="F375" i="7" l="1"/>
  <c r="G375" i="7"/>
  <c r="O375" i="7"/>
  <c r="L375" i="7"/>
  <c r="Q375" i="7"/>
  <c r="J375" i="7"/>
  <c r="P375" i="7"/>
  <c r="D376" i="7"/>
  <c r="A376" i="7"/>
  <c r="E376" i="7"/>
  <c r="C376" i="7"/>
  <c r="K376" i="7"/>
  <c r="I376" i="7"/>
  <c r="H375" i="7"/>
  <c r="B376" i="7"/>
  <c r="F376" i="7" l="1"/>
  <c r="O376" i="7"/>
  <c r="G376" i="7"/>
  <c r="Q376" i="7"/>
  <c r="L376" i="7"/>
  <c r="P376" i="7"/>
  <c r="J376" i="7"/>
  <c r="A377" i="7"/>
  <c r="E377" i="7"/>
  <c r="D377" i="7"/>
  <c r="H376" i="7"/>
  <c r="K377" i="7"/>
  <c r="C377" i="7"/>
  <c r="B377" i="7"/>
  <c r="I377" i="7"/>
  <c r="L377" i="7" l="1"/>
  <c r="Q377" i="7"/>
  <c r="F377" i="7"/>
  <c r="O377" i="7"/>
  <c r="G377" i="7"/>
  <c r="J377" i="7"/>
  <c r="P377" i="7"/>
  <c r="A378" i="7"/>
  <c r="E378" i="7"/>
  <c r="D378" i="7"/>
  <c r="H377" i="7"/>
  <c r="C378" i="7"/>
  <c r="B378" i="7"/>
  <c r="I378" i="7"/>
  <c r="K378" i="7"/>
  <c r="Q378" i="7" l="1"/>
  <c r="L378" i="7"/>
  <c r="P378" i="7"/>
  <c r="J378" i="7"/>
  <c r="O378" i="7"/>
  <c r="G378" i="7"/>
  <c r="F378" i="7"/>
  <c r="E379" i="7"/>
  <c r="D379" i="7"/>
  <c r="A379" i="7"/>
  <c r="C379" i="7"/>
  <c r="H378" i="7"/>
  <c r="K379" i="7"/>
  <c r="I379" i="7"/>
  <c r="B379" i="7"/>
  <c r="Q379" i="7" l="1"/>
  <c r="L379" i="7"/>
  <c r="P379" i="7"/>
  <c r="J379" i="7"/>
  <c r="F379" i="7"/>
  <c r="G379" i="7"/>
  <c r="O379" i="7"/>
  <c r="E380" i="7"/>
  <c r="D380" i="7"/>
  <c r="A380" i="7"/>
  <c r="B380" i="7"/>
  <c r="H379" i="7"/>
  <c r="C380" i="7"/>
  <c r="K380" i="7"/>
  <c r="I380" i="7"/>
  <c r="Q380" i="7" l="1"/>
  <c r="L380" i="7"/>
  <c r="P380" i="7"/>
  <c r="J380" i="7"/>
  <c r="F380" i="7"/>
  <c r="O380" i="7"/>
  <c r="G380" i="7"/>
  <c r="A381" i="7"/>
  <c r="D381" i="7"/>
  <c r="E381" i="7"/>
  <c r="C381" i="7"/>
  <c r="I381" i="7"/>
  <c r="B381" i="7"/>
  <c r="H380" i="7"/>
  <c r="K381" i="7"/>
  <c r="F381" i="7" l="1"/>
  <c r="O381" i="7"/>
  <c r="G381" i="7"/>
  <c r="Q381" i="7"/>
  <c r="L381" i="7"/>
  <c r="P381" i="7"/>
  <c r="J381" i="7"/>
  <c r="E382" i="7"/>
  <c r="D382" i="7"/>
  <c r="A382" i="7"/>
  <c r="C382" i="7"/>
  <c r="K382" i="7"/>
  <c r="B382" i="7"/>
  <c r="I382" i="7"/>
  <c r="H381" i="7"/>
  <c r="J382" i="7" l="1"/>
  <c r="P382" i="7"/>
  <c r="Q382" i="7"/>
  <c r="L382" i="7"/>
  <c r="G382" i="7"/>
  <c r="O382" i="7"/>
  <c r="F382" i="7"/>
  <c r="A383" i="7"/>
  <c r="E383" i="7"/>
  <c r="D383" i="7"/>
  <c r="K383" i="7"/>
  <c r="C383" i="7"/>
  <c r="H382" i="7"/>
  <c r="I383" i="7"/>
  <c r="B383" i="7"/>
  <c r="P383" i="7" l="1"/>
  <c r="J383" i="7"/>
  <c r="F383" i="7"/>
  <c r="G383" i="7"/>
  <c r="O383" i="7"/>
  <c r="Q383" i="7"/>
  <c r="L383" i="7"/>
  <c r="D384" i="7"/>
  <c r="A384" i="7"/>
  <c r="E384" i="7"/>
  <c r="I384" i="7"/>
  <c r="B384" i="7"/>
  <c r="K384" i="7"/>
  <c r="C384" i="7"/>
  <c r="H383" i="7"/>
  <c r="F384" i="7" l="1"/>
  <c r="O384" i="7"/>
  <c r="G384" i="7"/>
  <c r="L384" i="7"/>
  <c r="Q384" i="7"/>
  <c r="P384" i="7"/>
  <c r="J384" i="7"/>
  <c r="E385" i="7"/>
  <c r="A385" i="7"/>
  <c r="D385" i="7"/>
  <c r="I385" i="7"/>
  <c r="H384" i="7"/>
  <c r="K385" i="7"/>
  <c r="B385" i="7"/>
  <c r="C385" i="7"/>
  <c r="L385" i="7" l="1"/>
  <c r="Q385" i="7"/>
  <c r="J385" i="7"/>
  <c r="P385" i="7"/>
  <c r="F385" i="7"/>
  <c r="O385" i="7"/>
  <c r="G385" i="7"/>
  <c r="E386" i="7"/>
  <c r="D386" i="7"/>
  <c r="A386" i="7"/>
  <c r="C386" i="7"/>
  <c r="H385" i="7"/>
  <c r="B386" i="7"/>
  <c r="I386" i="7"/>
  <c r="K386" i="7"/>
  <c r="L386" i="7" l="1"/>
  <c r="Q386" i="7"/>
  <c r="J386" i="7"/>
  <c r="P386" i="7"/>
  <c r="G386" i="7"/>
  <c r="O386" i="7"/>
  <c r="F386" i="7"/>
  <c r="E387" i="7"/>
  <c r="D387" i="7"/>
  <c r="A387" i="7"/>
  <c r="K387" i="7"/>
  <c r="B387" i="7"/>
  <c r="C387" i="7"/>
  <c r="H386" i="7"/>
  <c r="I387" i="7"/>
  <c r="Q387" i="7" l="1"/>
  <c r="L387" i="7"/>
  <c r="P387" i="7"/>
  <c r="J387" i="7"/>
  <c r="F387" i="7"/>
  <c r="G387" i="7"/>
  <c r="O387" i="7"/>
  <c r="E388" i="7"/>
  <c r="D388" i="7"/>
  <c r="A388" i="7"/>
  <c r="B388" i="7"/>
  <c r="K388" i="7"/>
  <c r="I388" i="7"/>
  <c r="H387" i="7"/>
  <c r="C388" i="7"/>
  <c r="P388" i="7" l="1"/>
  <c r="J388" i="7"/>
  <c r="F388" i="7"/>
  <c r="O388" i="7"/>
  <c r="G388" i="7"/>
  <c r="Q388" i="7"/>
  <c r="L388" i="7"/>
  <c r="A389" i="7"/>
  <c r="E389" i="7"/>
  <c r="D389" i="7"/>
  <c r="B389" i="7"/>
  <c r="K389" i="7"/>
  <c r="H388" i="7"/>
  <c r="C389" i="7"/>
  <c r="I389" i="7"/>
  <c r="P389" i="7" l="1"/>
  <c r="J389" i="7"/>
  <c r="F389" i="7"/>
  <c r="O389" i="7"/>
  <c r="G389" i="7"/>
  <c r="L389" i="7"/>
  <c r="Q389" i="7"/>
  <c r="E390" i="7"/>
  <c r="D390" i="7"/>
  <c r="A390" i="7"/>
  <c r="B390" i="7"/>
  <c r="K390" i="7"/>
  <c r="H389" i="7"/>
  <c r="C390" i="7"/>
  <c r="I390" i="7"/>
  <c r="J390" i="7" l="1"/>
  <c r="P390" i="7"/>
  <c r="L390" i="7"/>
  <c r="Q390" i="7"/>
  <c r="F390" i="7"/>
  <c r="G390" i="7"/>
  <c r="O390" i="7"/>
  <c r="D391" i="7"/>
  <c r="A391" i="7"/>
  <c r="E391" i="7"/>
  <c r="B391" i="7"/>
  <c r="C391" i="7"/>
  <c r="I391" i="7"/>
  <c r="H390" i="7"/>
  <c r="K391" i="7"/>
  <c r="Q391" i="7" l="1"/>
  <c r="L391" i="7"/>
  <c r="P391" i="7"/>
  <c r="J391" i="7"/>
  <c r="F391" i="7"/>
  <c r="O391" i="7"/>
  <c r="G391" i="7"/>
  <c r="D392" i="7"/>
  <c r="A392" i="7"/>
  <c r="E392" i="7"/>
  <c r="I392" i="7"/>
  <c r="C392" i="7"/>
  <c r="K392" i="7"/>
  <c r="H391" i="7"/>
  <c r="B392" i="7"/>
  <c r="F392" i="7" l="1"/>
  <c r="G392" i="7"/>
  <c r="O392" i="7"/>
  <c r="J392" i="7"/>
  <c r="P392" i="7"/>
  <c r="L392" i="7"/>
  <c r="Q392" i="7"/>
  <c r="A393" i="7"/>
  <c r="E393" i="7"/>
  <c r="D393" i="7"/>
  <c r="C393" i="7"/>
  <c r="B393" i="7"/>
  <c r="H392" i="7"/>
  <c r="K393" i="7"/>
  <c r="I393" i="7"/>
  <c r="L393" i="7" l="1"/>
  <c r="Q393" i="7"/>
  <c r="F393" i="7"/>
  <c r="J393" i="7"/>
  <c r="P393" i="7"/>
  <c r="O393" i="7"/>
  <c r="G393" i="7"/>
  <c r="E394" i="7"/>
  <c r="D394" i="7"/>
  <c r="A394" i="7"/>
  <c r="B394" i="7"/>
  <c r="C394" i="7"/>
  <c r="I394" i="7"/>
  <c r="H393" i="7"/>
  <c r="K394" i="7"/>
  <c r="J394" i="7" l="1"/>
  <c r="P394" i="7"/>
  <c r="F394" i="7"/>
  <c r="G394" i="7"/>
  <c r="O394" i="7"/>
  <c r="L394" i="7"/>
  <c r="Q394" i="7"/>
  <c r="E395" i="7"/>
  <c r="D395" i="7"/>
  <c r="A395" i="7"/>
  <c r="H394" i="7"/>
  <c r="I395" i="7"/>
  <c r="C395" i="7"/>
  <c r="K395" i="7"/>
  <c r="B395" i="7"/>
  <c r="L395" i="7" l="1"/>
  <c r="Q395" i="7"/>
  <c r="J395" i="7"/>
  <c r="P395" i="7"/>
  <c r="F395" i="7"/>
  <c r="G395" i="7"/>
  <c r="O395" i="7"/>
  <c r="E396" i="7"/>
  <c r="D396" i="7"/>
  <c r="A396" i="7"/>
  <c r="H395" i="7"/>
  <c r="C396" i="7"/>
  <c r="B396" i="7"/>
  <c r="K396" i="7"/>
  <c r="I396" i="7"/>
  <c r="P396" i="7" l="1"/>
  <c r="J396" i="7"/>
  <c r="F396" i="7"/>
  <c r="O396" i="7"/>
  <c r="G396" i="7"/>
  <c r="Q396" i="7"/>
  <c r="L396" i="7"/>
  <c r="A397" i="7"/>
  <c r="E397" i="7"/>
  <c r="D397" i="7"/>
  <c r="K397" i="7"/>
  <c r="C397" i="7"/>
  <c r="B397" i="7"/>
  <c r="I397" i="7"/>
  <c r="H396" i="7"/>
  <c r="Q397" i="7" l="1"/>
  <c r="L397" i="7"/>
  <c r="P397" i="7"/>
  <c r="J397" i="7"/>
  <c r="O397" i="7"/>
  <c r="G397" i="7"/>
  <c r="F397" i="7"/>
  <c r="E398" i="7"/>
  <c r="D398" i="7"/>
  <c r="A398" i="7"/>
  <c r="B398" i="7"/>
  <c r="C398" i="7"/>
  <c r="H397" i="7"/>
  <c r="I398" i="7"/>
  <c r="K398" i="7"/>
  <c r="J398" i="7" l="1"/>
  <c r="P398" i="7"/>
  <c r="L398" i="7"/>
  <c r="Q398" i="7"/>
  <c r="F398" i="7"/>
  <c r="G398" i="7"/>
  <c r="O398" i="7"/>
  <c r="D399" i="7"/>
  <c r="A399" i="7"/>
  <c r="E399" i="7"/>
  <c r="H398" i="7"/>
  <c r="B399" i="7"/>
  <c r="C399" i="7"/>
  <c r="I399" i="7"/>
  <c r="K399" i="7"/>
  <c r="J399" i="7" l="1"/>
  <c r="P399" i="7"/>
  <c r="F399" i="7"/>
  <c r="O399" i="7"/>
  <c r="G399" i="7"/>
  <c r="Q399" i="7"/>
  <c r="L399" i="7"/>
  <c r="D400" i="7"/>
  <c r="A400" i="7"/>
  <c r="E400" i="7"/>
  <c r="H399" i="7"/>
  <c r="C400" i="7"/>
  <c r="K400" i="7"/>
  <c r="B400" i="7"/>
  <c r="I400" i="7"/>
  <c r="F400" i="7" l="1"/>
  <c r="G400" i="7"/>
  <c r="O400" i="7"/>
  <c r="L400" i="7"/>
  <c r="Q400" i="7"/>
  <c r="J400" i="7"/>
  <c r="P400" i="7"/>
  <c r="E401" i="7"/>
  <c r="D401" i="7"/>
  <c r="A401" i="7"/>
  <c r="B401" i="7"/>
  <c r="K401" i="7"/>
  <c r="H400" i="7"/>
  <c r="I401" i="7"/>
  <c r="C401" i="7"/>
  <c r="L401" i="7" l="1"/>
  <c r="Q401" i="7"/>
  <c r="F401" i="7"/>
  <c r="J401" i="7"/>
  <c r="P401" i="7"/>
  <c r="O401" i="7"/>
  <c r="G401" i="7"/>
  <c r="E402" i="7"/>
  <c r="D402" i="7"/>
  <c r="A402" i="7"/>
  <c r="B402" i="7"/>
  <c r="K402" i="7"/>
  <c r="C402" i="7"/>
  <c r="I402" i="7"/>
  <c r="H401" i="7"/>
  <c r="J402" i="7" l="1"/>
  <c r="P402" i="7"/>
  <c r="F402" i="7"/>
  <c r="L402" i="7"/>
  <c r="Q402" i="7"/>
  <c r="G402" i="7"/>
  <c r="O402" i="7"/>
  <c r="E403" i="7"/>
  <c r="D403" i="7"/>
  <c r="A403" i="7"/>
  <c r="B403" i="7"/>
  <c r="C403" i="7"/>
  <c r="H402" i="7"/>
  <c r="I403" i="7"/>
  <c r="K403" i="7"/>
  <c r="Q403" i="7" l="1"/>
  <c r="L403" i="7"/>
  <c r="F403" i="7"/>
  <c r="P403" i="7"/>
  <c r="J403" i="7"/>
  <c r="G403" i="7"/>
  <c r="O403" i="7"/>
  <c r="E404" i="7"/>
  <c r="D404" i="7"/>
  <c r="A404" i="7"/>
  <c r="B404" i="7"/>
  <c r="K404" i="7"/>
  <c r="I404" i="7"/>
  <c r="H403" i="7"/>
  <c r="C404" i="7"/>
  <c r="P404" i="7" l="1"/>
  <c r="P405" i="7" s="1"/>
  <c r="P406" i="7" s="1"/>
  <c r="J404" i="7"/>
  <c r="F404" i="7"/>
  <c r="O404" i="7"/>
  <c r="O405" i="7" s="1"/>
  <c r="O406" i="7" s="1"/>
  <c r="G404" i="7"/>
  <c r="G405" i="7"/>
  <c r="Q404" i="7"/>
  <c r="Q405" i="7" s="1"/>
  <c r="Q406" i="7" s="1"/>
  <c r="L404" i="7"/>
  <c r="F405" i="7"/>
  <c r="A405" i="7"/>
  <c r="E405" i="7"/>
  <c r="D405" i="7"/>
  <c r="H404" i="7"/>
  <c r="E406" i="7" l="1"/>
  <c r="D406" i="7"/>
  <c r="A406" i="7"/>
  <c r="F406" i="7"/>
  <c r="A407" i="7" l="1"/>
  <c r="E407" i="7"/>
  <c r="D407" i="7"/>
  <c r="I407" i="7"/>
  <c r="B407" i="7"/>
  <c r="K407" i="7"/>
  <c r="C407" i="7"/>
  <c r="L407" i="7" l="1"/>
  <c r="Q407" i="7"/>
  <c r="P407" i="7"/>
  <c r="J407" i="7"/>
  <c r="F407" i="7"/>
  <c r="O407" i="7"/>
  <c r="G407" i="7"/>
  <c r="A408" i="7"/>
  <c r="E408" i="7"/>
  <c r="D408" i="7"/>
  <c r="I408" i="7"/>
  <c r="H407" i="7"/>
  <c r="C408" i="7"/>
  <c r="K408" i="7"/>
  <c r="B408" i="7"/>
  <c r="F408" i="7" l="1"/>
  <c r="O408" i="7"/>
  <c r="G408" i="7"/>
  <c r="L408" i="7"/>
  <c r="Q408" i="7"/>
  <c r="P408" i="7"/>
  <c r="J408" i="7"/>
  <c r="E409" i="7"/>
  <c r="D409" i="7"/>
  <c r="A409" i="7"/>
  <c r="C409" i="7"/>
  <c r="H408" i="7"/>
  <c r="I409" i="7"/>
  <c r="K409" i="7"/>
  <c r="B409" i="7"/>
  <c r="P409" i="7" l="1"/>
  <c r="J409" i="7"/>
  <c r="Q409" i="7"/>
  <c r="L409" i="7"/>
  <c r="F409" i="7"/>
  <c r="G409" i="7"/>
  <c r="O409" i="7"/>
  <c r="A410" i="7"/>
  <c r="E410" i="7"/>
  <c r="D410" i="7"/>
  <c r="K410" i="7"/>
  <c r="H409" i="7"/>
  <c r="I410" i="7"/>
  <c r="C410" i="7"/>
  <c r="B410" i="7"/>
  <c r="O410" i="7" l="1"/>
  <c r="G410" i="7"/>
  <c r="F410" i="7"/>
  <c r="Q410" i="7"/>
  <c r="L410" i="7"/>
  <c r="P410" i="7"/>
  <c r="J410" i="7"/>
  <c r="E411" i="7"/>
  <c r="D411" i="7"/>
  <c r="A411" i="7"/>
  <c r="I411" i="7"/>
  <c r="B411" i="7"/>
  <c r="H410" i="7"/>
  <c r="C411" i="7"/>
  <c r="K411" i="7"/>
  <c r="O411" i="7" l="1"/>
  <c r="G411" i="7"/>
  <c r="F411" i="7"/>
  <c r="Q411" i="7"/>
  <c r="L411" i="7"/>
  <c r="P411" i="7"/>
  <c r="J411" i="7"/>
  <c r="D412" i="7"/>
  <c r="A412" i="7"/>
  <c r="E412" i="7"/>
  <c r="B412" i="7"/>
  <c r="C412" i="7"/>
  <c r="H411" i="7"/>
  <c r="K412" i="7"/>
  <c r="I412" i="7"/>
  <c r="Q412" i="7" l="1"/>
  <c r="L412" i="7"/>
  <c r="P412" i="7"/>
  <c r="J412" i="7"/>
  <c r="F412" i="7"/>
  <c r="O412" i="7"/>
  <c r="G412" i="7"/>
  <c r="A413" i="7"/>
  <c r="E413" i="7"/>
  <c r="D413" i="7"/>
  <c r="I413" i="7"/>
  <c r="C413" i="7"/>
  <c r="K413" i="7"/>
  <c r="H412" i="7"/>
  <c r="B413" i="7"/>
  <c r="P413" i="7" l="1"/>
  <c r="J413" i="7"/>
  <c r="F413" i="7"/>
  <c r="O413" i="7"/>
  <c r="G413" i="7"/>
  <c r="Q413" i="7"/>
  <c r="L413" i="7"/>
  <c r="E414" i="7"/>
  <c r="D414" i="7"/>
  <c r="A414" i="7"/>
  <c r="I414" i="7"/>
  <c r="C414" i="7"/>
  <c r="K414" i="7"/>
  <c r="B414" i="7"/>
  <c r="H413" i="7"/>
  <c r="F414" i="7" l="1"/>
  <c r="L414" i="7"/>
  <c r="Q414" i="7"/>
  <c r="J414" i="7"/>
  <c r="P414" i="7"/>
  <c r="G414" i="7"/>
  <c r="O414" i="7"/>
  <c r="E415" i="7"/>
  <c r="D415" i="7"/>
  <c r="A415" i="7"/>
  <c r="B415" i="7"/>
  <c r="C415" i="7"/>
  <c r="H414" i="7"/>
  <c r="K415" i="7"/>
  <c r="I415" i="7"/>
  <c r="L415" i="7" l="1"/>
  <c r="Q415" i="7"/>
  <c r="P415" i="7"/>
  <c r="J415" i="7"/>
  <c r="F415" i="7"/>
  <c r="O415" i="7"/>
  <c r="G415" i="7"/>
  <c r="E416" i="7"/>
  <c r="A416" i="7"/>
  <c r="D416" i="7"/>
  <c r="K416" i="7"/>
  <c r="H415" i="7"/>
  <c r="B416" i="7"/>
  <c r="I416" i="7"/>
  <c r="C416" i="7"/>
  <c r="F416" i="7" l="1"/>
  <c r="G416" i="7"/>
  <c r="O416" i="7"/>
  <c r="P416" i="7"/>
  <c r="J416" i="7"/>
  <c r="Q416" i="7"/>
  <c r="L416" i="7"/>
  <c r="D417" i="7"/>
  <c r="A417" i="7"/>
  <c r="E417" i="7"/>
  <c r="K417" i="7"/>
  <c r="I417" i="7"/>
  <c r="H416" i="7"/>
  <c r="C417" i="7"/>
  <c r="B417" i="7"/>
  <c r="P417" i="7" l="1"/>
  <c r="J417" i="7"/>
  <c r="F417" i="7"/>
  <c r="O417" i="7"/>
  <c r="G417" i="7"/>
  <c r="L417" i="7"/>
  <c r="Q417" i="7"/>
  <c r="D418" i="7"/>
  <c r="A418" i="7"/>
  <c r="E418" i="7"/>
  <c r="C418" i="7"/>
  <c r="B418" i="7"/>
  <c r="K418" i="7"/>
  <c r="H417" i="7"/>
  <c r="I418" i="7"/>
  <c r="F418" i="7" l="1"/>
  <c r="O418" i="7"/>
  <c r="G418" i="7"/>
  <c r="J418" i="7"/>
  <c r="P418" i="7"/>
  <c r="Q418" i="7"/>
  <c r="L418" i="7"/>
  <c r="E419" i="7"/>
  <c r="D419" i="7"/>
  <c r="A419" i="7"/>
  <c r="B419" i="7"/>
  <c r="C419" i="7"/>
  <c r="H418" i="7"/>
  <c r="I419" i="7"/>
  <c r="K419" i="7"/>
  <c r="O419" i="7" l="1"/>
  <c r="G419" i="7"/>
  <c r="P419" i="7"/>
  <c r="J419" i="7"/>
  <c r="Q419" i="7"/>
  <c r="L419" i="7"/>
  <c r="F419" i="7"/>
  <c r="A420" i="7"/>
  <c r="D420" i="7"/>
  <c r="E420" i="7"/>
  <c r="H419" i="7"/>
  <c r="K420" i="7"/>
  <c r="C420" i="7"/>
  <c r="B420" i="7"/>
  <c r="I420" i="7"/>
  <c r="Q420" i="7" l="1"/>
  <c r="L420" i="7"/>
  <c r="P420" i="7"/>
  <c r="J420" i="7"/>
  <c r="F420" i="7"/>
  <c r="G420" i="7"/>
  <c r="O420" i="7"/>
  <c r="E421" i="7"/>
  <c r="D421" i="7"/>
  <c r="A421" i="7"/>
  <c r="B421" i="7"/>
  <c r="H420" i="7"/>
  <c r="I421" i="7"/>
  <c r="K421" i="7"/>
  <c r="C421" i="7"/>
  <c r="Q421" i="7" l="1"/>
  <c r="L421" i="7"/>
  <c r="J421" i="7"/>
  <c r="P421" i="7"/>
  <c r="F421" i="7"/>
  <c r="O421" i="7"/>
  <c r="G421" i="7"/>
  <c r="E422" i="7"/>
  <c r="D422" i="7"/>
  <c r="A422" i="7"/>
  <c r="I422" i="7"/>
  <c r="K422" i="7"/>
  <c r="C422" i="7"/>
  <c r="H421" i="7"/>
  <c r="B422" i="7"/>
  <c r="F422" i="7" l="1"/>
  <c r="J422" i="7"/>
  <c r="P422" i="7"/>
  <c r="G422" i="7"/>
  <c r="O422" i="7"/>
  <c r="Q422" i="7"/>
  <c r="L422" i="7"/>
  <c r="E423" i="7"/>
  <c r="D423" i="7"/>
  <c r="A423" i="7"/>
  <c r="I423" i="7"/>
  <c r="C423" i="7"/>
  <c r="K423" i="7"/>
  <c r="B423" i="7"/>
  <c r="H422" i="7"/>
  <c r="G423" i="7" l="1"/>
  <c r="O423" i="7"/>
  <c r="L423" i="7"/>
  <c r="Q423" i="7"/>
  <c r="P423" i="7"/>
  <c r="J423" i="7"/>
  <c r="F423" i="7"/>
  <c r="E424" i="7"/>
  <c r="D424" i="7"/>
  <c r="A424" i="7"/>
  <c r="C424" i="7"/>
  <c r="B424" i="7"/>
  <c r="I424" i="7"/>
  <c r="K424" i="7"/>
  <c r="H423" i="7"/>
  <c r="L424" i="7" l="1"/>
  <c r="J424" i="7"/>
  <c r="F424" i="7"/>
  <c r="G424" i="7"/>
  <c r="E425" i="7"/>
  <c r="D425" i="7"/>
  <c r="A425" i="7"/>
  <c r="H424" i="7"/>
  <c r="K425" i="7"/>
  <c r="C425" i="7"/>
  <c r="B425" i="7"/>
  <c r="I425" i="7"/>
  <c r="L425" i="7" l="1"/>
  <c r="J425" i="7"/>
  <c r="F425" i="7"/>
  <c r="G425" i="7"/>
  <c r="E426" i="7"/>
  <c r="D426" i="7"/>
  <c r="A426" i="7"/>
  <c r="C426" i="7"/>
  <c r="H425" i="7"/>
  <c r="I426" i="7"/>
  <c r="K426" i="7"/>
  <c r="B426" i="7"/>
  <c r="L426" i="7" l="1"/>
  <c r="J426" i="7"/>
  <c r="F426" i="7"/>
  <c r="G426" i="7"/>
  <c r="E427" i="7"/>
  <c r="D427" i="7"/>
  <c r="A427" i="7"/>
  <c r="C427" i="7"/>
  <c r="H426" i="7"/>
  <c r="K427" i="7"/>
  <c r="I427" i="7"/>
  <c r="B427" i="7"/>
  <c r="L427" i="7" l="1"/>
  <c r="J427" i="7"/>
  <c r="F427" i="7"/>
  <c r="G427" i="7"/>
  <c r="E428" i="7"/>
  <c r="D428" i="7"/>
  <c r="A428" i="7"/>
  <c r="C428" i="7"/>
  <c r="H427" i="7"/>
  <c r="K428" i="7"/>
  <c r="B428" i="7"/>
  <c r="I428" i="7"/>
  <c r="L428" i="7" l="1"/>
  <c r="J428" i="7"/>
  <c r="F428" i="7"/>
  <c r="G428" i="7"/>
  <c r="E429" i="7"/>
  <c r="D429" i="7"/>
  <c r="A429" i="7"/>
  <c r="C429" i="7"/>
  <c r="I429" i="7"/>
  <c r="H428" i="7"/>
  <c r="B429" i="7"/>
  <c r="K429" i="7"/>
  <c r="L429" i="7" l="1"/>
  <c r="J429" i="7"/>
  <c r="F429" i="7"/>
  <c r="G429" i="7"/>
  <c r="E430" i="7"/>
  <c r="D430" i="7"/>
  <c r="A430" i="7"/>
  <c r="I430" i="7"/>
  <c r="K430" i="7"/>
  <c r="C430" i="7"/>
  <c r="H429" i="7"/>
  <c r="B430" i="7"/>
  <c r="L430" i="7" l="1"/>
  <c r="L431" i="7"/>
  <c r="J430" i="7"/>
  <c r="J431" i="7"/>
  <c r="E450" i="7"/>
  <c r="F555" i="7"/>
  <c r="F432" i="7"/>
  <c r="F433" i="7"/>
  <c r="F435" i="7"/>
  <c r="F434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2" i="7"/>
  <c r="F531" i="7"/>
  <c r="F530" i="7"/>
  <c r="F533" i="7"/>
  <c r="F534" i="7"/>
  <c r="F535" i="7"/>
  <c r="F536" i="7"/>
  <c r="F537" i="7"/>
  <c r="E432" i="7"/>
  <c r="F538" i="7"/>
  <c r="E433" i="7"/>
  <c r="E434" i="7"/>
  <c r="F539" i="7"/>
  <c r="E435" i="7"/>
  <c r="F540" i="7"/>
  <c r="E436" i="7"/>
  <c r="F541" i="7"/>
  <c r="E437" i="7"/>
  <c r="F542" i="7"/>
  <c r="E438" i="7"/>
  <c r="F543" i="7"/>
  <c r="E439" i="7"/>
  <c r="F544" i="7"/>
  <c r="E440" i="7"/>
  <c r="F545" i="7"/>
  <c r="F546" i="7"/>
  <c r="E441" i="7"/>
  <c r="F547" i="7"/>
  <c r="E442" i="7"/>
  <c r="E443" i="7"/>
  <c r="F548" i="7"/>
  <c r="F549" i="7"/>
  <c r="E444" i="7"/>
  <c r="F550" i="7"/>
  <c r="E445" i="7"/>
  <c r="E449" i="7"/>
  <c r="F554" i="7"/>
  <c r="E446" i="7"/>
  <c r="E448" i="7"/>
  <c r="F551" i="7"/>
  <c r="F553" i="7"/>
  <c r="E447" i="7"/>
  <c r="F552" i="7"/>
  <c r="F430" i="7"/>
  <c r="G430" i="7"/>
  <c r="G431" i="7"/>
  <c r="D435" i="7"/>
  <c r="D432" i="7"/>
  <c r="D433" i="7"/>
  <c r="D434" i="7"/>
  <c r="F431" i="7"/>
  <c r="E431" i="7"/>
  <c r="D431" i="7"/>
  <c r="H430" i="7"/>
</calcChain>
</file>

<file path=xl/comments1.xml><?xml version="1.0" encoding="utf-8"?>
<comments xmlns="http://schemas.openxmlformats.org/spreadsheetml/2006/main">
  <authors>
    <author>Owuadey, Alexis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Version="1"&gt;&lt;FQL&gt;&lt;Q&gt;RIO-GB^JULIAN(P_PRICE(-4D,0).DATES)&lt;/Q&gt;&lt;R&gt;5&lt;/R&gt;&lt;C&gt;1&lt;/C&gt;&lt;D xsi:type="xsd:int"&gt;43059&lt;/D&gt;&lt;D xsi:type="xsd:int"&gt;43060&lt;/D&gt;&lt;D xsi:type="xsd:int"&gt;43061&lt;/D&gt;&lt;D xsi:type="xsd:int"&gt;43062&lt;/D&gt;&lt;D xsi:type="xsd:int"&gt;43063&lt;/D&gt;&lt;/FQL&gt;&lt;FQL&gt;&lt;Q&gt;RIO-GB^P_PRICE(-4D,0)&lt;/Q&gt;&lt;R&gt;5&lt;/R&gt;&lt;C&gt;1&lt;/C&gt;&lt;D xsi:type="xsd:double"&gt;35.475&lt;/D&gt;&lt;D xsi:type="xsd:double"&gt;35.73&lt;/D&gt;&lt;D xsi:type="xsd:double"&gt;36.33&lt;/D&gt;&lt;D xsi:type="xsd:double"&gt;36.64&lt;/D&gt;&lt;D xsi:type="xsd:double"&gt;36.55&lt;/D&gt;&lt;/FQL&gt;&lt;/Schema&gt;</t>
        </r>
      </text>
    </comment>
  </commentList>
</comments>
</file>

<file path=xl/comments2.xml><?xml version="1.0" encoding="utf-8"?>
<comments xmlns="http://schemas.openxmlformats.org/spreadsheetml/2006/main">
  <authors>
    <author>Jatinder Bains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Source: DATASTREAM
Time Series: RIO;P;-5D;;D
Format: RCND
Last Refreshed: 27/11/2018 07:36:53
2 Columns
8 Rows</t>
        </r>
      </text>
    </comment>
  </commentList>
</comments>
</file>

<file path=xl/comments3.xml><?xml version="1.0" encoding="utf-8"?>
<comments xmlns="http://schemas.openxmlformats.org/spreadsheetml/2006/main">
  <authors>
    <author>marrdav</author>
  </authors>
  <commentList>
    <comment ref="AB16" authorId="0" shapeId="0">
      <text>
        <r>
          <rPr>
            <b/>
            <sz val="9"/>
            <color indexed="81"/>
            <rFont val="Tahoma"/>
            <family val="2"/>
          </rPr>
          <t>Source: DATASTREAM
Time Series: RIO;X;-5d;;D
Format: RCED
Last Refreshed: 27/11/2018 07:30:10
2 Columns
8 Rows</t>
        </r>
      </text>
    </comment>
  </commentList>
</comments>
</file>

<file path=xl/sharedStrings.xml><?xml version="1.0" encoding="utf-8"?>
<sst xmlns="http://schemas.openxmlformats.org/spreadsheetml/2006/main" count="1599" uniqueCount="130">
  <si>
    <t>Shares Bought</t>
  </si>
  <si>
    <t>Settlement Date</t>
  </si>
  <si>
    <t>105% Limit</t>
  </si>
  <si>
    <t>Daily email information</t>
  </si>
  <si>
    <t>Order book VWAP</t>
  </si>
  <si>
    <t>% participation (LSE only)</t>
  </si>
  <si>
    <t>Order book volume (LSE only)</t>
  </si>
  <si>
    <t>Official closing price (GBP)</t>
  </si>
  <si>
    <t>RIO LN % change</t>
  </si>
  <si>
    <t>RIO LN / RTL spread</t>
  </si>
  <si>
    <t>Sector % change</t>
  </si>
  <si>
    <t>FTSE % change</t>
  </si>
  <si>
    <t>Cumulative number of shares purchased</t>
  </si>
  <si>
    <t>Cumulative total notional gross (USD)</t>
  </si>
  <si>
    <t>Average gross price (GBP)</t>
  </si>
  <si>
    <t>Gross price paid (GBP)</t>
  </si>
  <si>
    <t>Total gross consideration (GBP)</t>
  </si>
  <si>
    <t>Cumulative total notional gross (GBP)</t>
  </si>
  <si>
    <t>Lowest price paid (GBP)</t>
  </si>
  <si>
    <t>Highest price paid (GBP)</t>
  </si>
  <si>
    <t>Price</t>
  </si>
  <si>
    <t>Total</t>
  </si>
  <si>
    <t/>
  </si>
  <si>
    <t>FTSE px % change</t>
  </si>
  <si>
    <t>UKX Index</t>
  </si>
  <si>
    <t>Sector px % change</t>
  </si>
  <si>
    <t>SXPP Index</t>
  </si>
  <si>
    <t>.RTP-L Index</t>
  </si>
  <si>
    <t>Px % change</t>
  </si>
  <si>
    <t>6m ADV</t>
  </si>
  <si>
    <t>Vol Limit</t>
  </si>
  <si>
    <t>105%</t>
  </si>
  <si>
    <t>LSE Volume</t>
  </si>
  <si>
    <t>Close</t>
  </si>
  <si>
    <t>Date</t>
  </si>
  <si>
    <t>GBPAUD CURNCY</t>
  </si>
  <si>
    <t>RIO AU EQUITY</t>
  </si>
  <si>
    <t>PX_VOLUME</t>
  </si>
  <si>
    <t>PX_LAST</t>
  </si>
  <si>
    <t>RIO LN Equity</t>
  </si>
  <si>
    <t>Cost
 US$m</t>
  </si>
  <si>
    <t>Higher (lower) than VWAP</t>
  </si>
  <si>
    <t>Used for index match formula in % change</t>
  </si>
  <si>
    <t>Rio</t>
  </si>
  <si>
    <t>SXPP</t>
  </si>
  <si>
    <t>FTSE</t>
  </si>
  <si>
    <t>Holidays</t>
  </si>
  <si>
    <t>Total Value (USD)</t>
  </si>
  <si>
    <t>FX Rate</t>
  </si>
  <si>
    <t>Total Value (GBP)</t>
  </si>
  <si>
    <t>Rio.L Price (GBP)</t>
  </si>
  <si>
    <t>Shares Outstanding</t>
  </si>
  <si>
    <t>Shares Purchased</t>
  </si>
  <si>
    <t>Shares Issued/Redeemed</t>
  </si>
  <si>
    <t>rounded down to nearest 0.25</t>
  </si>
  <si>
    <t xml:space="preserve">Closing Price </t>
  </si>
  <si>
    <t>105% Total 5D Price</t>
  </si>
  <si>
    <t>Code</t>
  </si>
  <si>
    <t>Order Input price</t>
  </si>
  <si>
    <t>SAFE HARBOUR PRICE</t>
  </si>
  <si>
    <t>PRE</t>
  </si>
  <si>
    <t>–</t>
  </si>
  <si>
    <t>Pre - yesterday's close</t>
  </si>
  <si>
    <t>This sheet contains FactSet XML data for use with this workbook's =FDS codes.  Modifying the worksheet's contents may damage the workbook's =FDS functionality.</t>
  </si>
  <si>
    <t>4pm update FX</t>
  </si>
  <si>
    <t>RIO TINTO</t>
  </si>
  <si>
    <t>RIO(P)</t>
  </si>
  <si>
    <t>From BBG - "GBP WMCO Curncy" then "HCP"</t>
  </si>
  <si>
    <t>Bought already</t>
  </si>
  <si>
    <t>Daily shares</t>
  </si>
  <si>
    <t>Daily $ amount</t>
  </si>
  <si>
    <t>Daily £ amount</t>
  </si>
  <si>
    <t>Remaining $</t>
  </si>
  <si>
    <t>Days left</t>
  </si>
  <si>
    <t xml:space="preserve">Total to spend </t>
  </si>
  <si>
    <t>A$63.67</t>
  </si>
  <si>
    <t>Cost
 m</t>
  </si>
  <si>
    <t>Sub total - Rio Tinto Limited</t>
  </si>
  <si>
    <t>Sub total - Rio Tinto plc</t>
  </si>
  <si>
    <t>On market buy-back of Rio Tinto plc shares</t>
  </si>
  <si>
    <t>Off market buy-back of Rio Tinto Limited shares</t>
  </si>
  <si>
    <t>Buyback of Rio Tinto shares - $2.5bn programme</t>
  </si>
  <si>
    <t>NOSH to Buy</t>
  </si>
  <si>
    <t>Avg 5d Price</t>
  </si>
  <si>
    <t>Volume</t>
  </si>
  <si>
    <t>* Sub-total's and Total are calculated on an unrounded basis</t>
  </si>
  <si>
    <t xml:space="preserve">Schedule </t>
  </si>
  <si>
    <t>Buyback daily checklist</t>
  </si>
  <si>
    <t>% participation (Turquoise only)</t>
  </si>
  <si>
    <t>Order book volume (Turquoise only)</t>
  </si>
  <si>
    <t>% participation (Chi-X only)</t>
  </si>
  <si>
    <t>Order book volume (Chi-X only)</t>
  </si>
  <si>
    <t>% participation (BATS only)</t>
  </si>
  <si>
    <t>Order book volume (BATS only)</t>
  </si>
  <si>
    <t>Total number of shares purchased</t>
  </si>
  <si>
    <t>Name</t>
  </si>
  <si>
    <t>15 Oct - 31 Dec 2018</t>
  </si>
  <si>
    <t>Venue</t>
  </si>
  <si>
    <t>LSE</t>
  </si>
  <si>
    <t>TQ</t>
  </si>
  <si>
    <t>IX</t>
  </si>
  <si>
    <t>EB</t>
  </si>
  <si>
    <t>Ticker</t>
  </si>
  <si>
    <t>Field</t>
  </si>
  <si>
    <t>VOLUME</t>
  </si>
  <si>
    <t>EQY_WEIGHTED_AVG_PX</t>
  </si>
  <si>
    <t>VWAP</t>
  </si>
  <si>
    <t>Turquoise</t>
  </si>
  <si>
    <t>Chi-X Europe</t>
  </si>
  <si>
    <t>BATS Europe</t>
  </si>
  <si>
    <t>Total Volume</t>
  </si>
  <si>
    <t>Close Price</t>
  </si>
  <si>
    <t>Last Price</t>
  </si>
  <si>
    <t>SH</t>
  </si>
  <si>
    <t>ChiX</t>
  </si>
  <si>
    <t>BATS</t>
  </si>
  <si>
    <t>RIO TQ Equity</t>
  </si>
  <si>
    <t>RIO IX Equity</t>
  </si>
  <si>
    <t>RIO EB Equity</t>
  </si>
  <si>
    <t>RIO</t>
  </si>
  <si>
    <t>RIO QX Equity</t>
  </si>
  <si>
    <t>AQUIS</t>
  </si>
  <si>
    <t>% participation (AQUIS only)</t>
  </si>
  <si>
    <t>Order book volume (AQUIS only)</t>
  </si>
  <si>
    <t>LSE only</t>
  </si>
  <si>
    <t>MTF</t>
  </si>
  <si>
    <t>LSE Tweak</t>
  </si>
  <si>
    <t xml:space="preserve">not more than </t>
  </si>
  <si>
    <t>Indicated $ daily</t>
  </si>
  <si>
    <t>A$749.9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</si>
</sst>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8" formatCode="&quot;£&quot;#,##0.0000"/>
    <numFmt numFmtId="169" formatCode="&quot;£&quot;#,##0.00"/>
    <numFmt numFmtId="171" formatCode="0.0%"/>
    <numFmt numFmtId="174" formatCode="_-* #,##0.0000_-;\-* #,##0.0000_-;_-* &quot;-&quot;??_-;_-@_-"/>
    <numFmt numFmtId="183" formatCode="#,##0.0000"/>
    <numFmt numFmtId="185" formatCode="&quot;£&quot;#,##0"/>
    <numFmt numFmtId="186" formatCode="0.00%;\(0.00%\);0%"/>
    <numFmt numFmtId="187" formatCode="0.0%;\(0.0%\);0%"/>
    <numFmt numFmtId="189" formatCode="[$$-409]#,##0.0"/>
    <numFmt numFmtId="190" formatCode="&quot;£&quot;#,##0.0"/>
    <numFmt numFmtId="191" formatCode="#,##0.0000\ ;\(#,##0.0000\)"/>
    <numFmt numFmtId="196" formatCode="0.00%;\(0.00%\);0.00%"/>
    <numFmt numFmtId="197" formatCode="0.00000000"/>
    <numFmt numFmtId="198" formatCode="[$AUD]\ #,##0"/>
    <numFmt numFmtId="199" formatCode="[$AUD]\ #,##0.00000"/>
    <numFmt numFmtId="200" formatCode="_(* #,##0_);_(* \(#,##0\);_(* &quot;-&quot;??_);_(@_)"/>
    <numFmt numFmtId="201" formatCode="_-* #,##0.000000_-;\-* #,##0.000000_-;_-* &quot;-&quot;??_-;_-@_-"/>
    <numFmt numFmtId="204" formatCode="_-* #,##0.00\ _€_-;\-* #,##0.00\ _€_-;_-* &quot;-&quot;??\ _€_-;_-@_-"/>
    <numFmt numFmtId="205" formatCode="_-* #,##0.0_-;\-* #,##0.0_-;_-*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color rgb="FF00B0F0"/>
      <name val="Arial"/>
      <family val="2"/>
    </font>
    <font>
      <sz val="10"/>
      <color theme="8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6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5" fontId="1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/>
    <xf numFmtId="0" fontId="40" fillId="0" borderId="0"/>
    <xf numFmtId="0" fontId="32" fillId="0" borderId="0"/>
    <xf numFmtId="0" fontId="39" fillId="0" borderId="0"/>
    <xf numFmtId="0" fontId="32" fillId="0" borderId="0"/>
    <xf numFmtId="0" fontId="41" fillId="0" borderId="0"/>
    <xf numFmtId="0" fontId="32" fillId="0" borderId="0"/>
    <xf numFmtId="0" fontId="19" fillId="23" borderId="7" applyNumberFormat="0" applyFont="0" applyAlignment="0" applyProtection="0"/>
    <xf numFmtId="0" fontId="28" fillId="20" borderId="8" applyNumberFormat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0" fontId="51" fillId="0" borderId="0"/>
    <xf numFmtId="204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3">
    <xf numFmtId="0" fontId="0" fillId="0" borderId="0" xfId="0"/>
    <xf numFmtId="0" fontId="32" fillId="0" borderId="0" xfId="50"/>
    <xf numFmtId="0" fontId="13" fillId="0" borderId="0" xfId="50" applyFont="1"/>
    <xf numFmtId="0" fontId="32" fillId="0" borderId="0" xfId="50" applyFont="1"/>
    <xf numFmtId="0" fontId="0" fillId="0" borderId="0" xfId="0" applyFill="1"/>
    <xf numFmtId="0" fontId="32" fillId="0" borderId="0" xfId="0" applyFont="1" applyFill="1"/>
    <xf numFmtId="0" fontId="32" fillId="24" borderId="0" xfId="50" applyFont="1" applyFill="1"/>
    <xf numFmtId="0" fontId="32" fillId="24" borderId="0" xfId="50" applyFont="1" applyFill="1" applyAlignment="1">
      <alignment horizontal="right"/>
    </xf>
    <xf numFmtId="166" fontId="32" fillId="24" borderId="0" xfId="29" applyNumberFormat="1" applyFont="1" applyFill="1" applyAlignment="1">
      <alignment horizontal="right"/>
    </xf>
    <xf numFmtId="165" fontId="32" fillId="24" borderId="0" xfId="29" applyFont="1" applyFill="1" applyAlignment="1">
      <alignment horizontal="right"/>
    </xf>
    <xf numFmtId="3" fontId="32" fillId="24" borderId="0" xfId="29" applyNumberFormat="1" applyFont="1" applyFill="1" applyAlignment="1">
      <alignment horizontal="right"/>
    </xf>
    <xf numFmtId="0" fontId="32" fillId="24" borderId="0" xfId="50" applyFont="1" applyFill="1" applyAlignment="1">
      <alignment horizontal="center"/>
    </xf>
    <xf numFmtId="166" fontId="32" fillId="24" borderId="0" xfId="50" applyNumberFormat="1" applyFont="1" applyFill="1" applyAlignment="1">
      <alignment horizontal="right"/>
    </xf>
    <xf numFmtId="0" fontId="32" fillId="25" borderId="0" xfId="50" applyFont="1" applyFill="1"/>
    <xf numFmtId="186" fontId="32" fillId="25" borderId="0" xfId="56" applyNumberFormat="1" applyFont="1" applyFill="1" applyAlignment="1">
      <alignment horizontal="right"/>
    </xf>
    <xf numFmtId="0" fontId="32" fillId="25" borderId="0" xfId="50" applyFont="1" applyFill="1" applyAlignment="1">
      <alignment horizontal="right"/>
    </xf>
    <xf numFmtId="166" fontId="32" fillId="25" borderId="0" xfId="50" applyNumberFormat="1" applyFont="1" applyFill="1" applyAlignment="1">
      <alignment horizontal="right"/>
    </xf>
    <xf numFmtId="3" fontId="32" fillId="25" borderId="0" xfId="50" applyNumberFormat="1" applyFont="1" applyFill="1" applyAlignment="1">
      <alignment horizontal="right"/>
    </xf>
    <xf numFmtId="14" fontId="32" fillId="25" borderId="0" xfId="50" applyNumberFormat="1" applyFont="1" applyFill="1" applyAlignment="1">
      <alignment horizontal="center"/>
    </xf>
    <xf numFmtId="14" fontId="32" fillId="24" borderId="0" xfId="50" applyNumberFormat="1" applyFont="1" applyFill="1"/>
    <xf numFmtId="166" fontId="32" fillId="25" borderId="0" xfId="29" applyNumberFormat="1" applyFont="1" applyFill="1" applyAlignment="1">
      <alignment horizontal="right"/>
    </xf>
    <xf numFmtId="10" fontId="32" fillId="25" borderId="0" xfId="56" applyNumberFormat="1" applyFont="1" applyFill="1" applyAlignment="1">
      <alignment horizontal="right"/>
    </xf>
    <xf numFmtId="0" fontId="13" fillId="24" borderId="0" xfId="50" applyFont="1" applyFill="1"/>
    <xf numFmtId="0" fontId="13" fillId="24" borderId="0" xfId="50" applyFont="1" applyFill="1" applyAlignment="1">
      <alignment horizontal="right"/>
    </xf>
    <xf numFmtId="0" fontId="13" fillId="25" borderId="0" xfId="50" applyFont="1" applyFill="1"/>
    <xf numFmtId="0" fontId="13" fillId="25" borderId="0" xfId="50" applyFont="1" applyFill="1" applyAlignment="1">
      <alignment horizontal="right"/>
    </xf>
    <xf numFmtId="166" fontId="13" fillId="25" borderId="0" xfId="29" applyNumberFormat="1" applyFont="1" applyFill="1" applyAlignment="1">
      <alignment horizontal="right"/>
    </xf>
    <xf numFmtId="165" fontId="13" fillId="25" borderId="0" xfId="29" quotePrefix="1" applyFont="1" applyFill="1" applyAlignment="1">
      <alignment horizontal="right"/>
    </xf>
    <xf numFmtId="3" fontId="13" fillId="25" borderId="0" xfId="29" applyNumberFormat="1" applyFont="1" applyFill="1" applyAlignment="1">
      <alignment horizontal="right"/>
    </xf>
    <xf numFmtId="165" fontId="13" fillId="25" borderId="0" xfId="29" applyFont="1" applyFill="1" applyAlignment="1">
      <alignment horizontal="right"/>
    </xf>
    <xf numFmtId="0" fontId="13" fillId="25" borderId="0" xfId="50" applyFont="1" applyFill="1" applyAlignment="1">
      <alignment horizontal="center"/>
    </xf>
    <xf numFmtId="165" fontId="32" fillId="25" borderId="0" xfId="29" applyFont="1" applyFill="1" applyAlignment="1">
      <alignment horizontal="right"/>
    </xf>
    <xf numFmtId="3" fontId="32" fillId="25" borderId="0" xfId="29" applyNumberFormat="1" applyFont="1" applyFill="1" applyAlignment="1">
      <alignment horizontal="right"/>
    </xf>
    <xf numFmtId="14" fontId="32" fillId="25" borderId="0" xfId="29" applyNumberFormat="1" applyFont="1" applyFill="1" applyAlignment="1">
      <alignment horizontal="right"/>
    </xf>
    <xf numFmtId="14" fontId="42" fillId="25" borderId="0" xfId="50" applyNumberFormat="1" applyFont="1" applyFill="1" applyAlignment="1">
      <alignment horizontal="center"/>
    </xf>
    <xf numFmtId="0" fontId="34" fillId="25" borderId="0" xfId="50" applyFont="1" applyFill="1" applyBorder="1" applyAlignment="1">
      <alignment horizontal="right"/>
    </xf>
    <xf numFmtId="0" fontId="32" fillId="25" borderId="0" xfId="50" applyFont="1" applyFill="1" applyAlignment="1">
      <alignment horizontal="center"/>
    </xf>
    <xf numFmtId="0" fontId="32" fillId="0" borderId="0" xfId="0" applyFont="1"/>
    <xf numFmtId="0" fontId="13" fillId="26" borderId="0" xfId="52" applyFont="1" applyFill="1" applyBorder="1" applyAlignment="1">
      <alignment vertical="center" wrapText="1"/>
    </xf>
    <xf numFmtId="14" fontId="32" fillId="0" borderId="0" xfId="52" applyNumberFormat="1" applyFont="1" applyFill="1" applyBorder="1" applyAlignment="1"/>
    <xf numFmtId="166" fontId="32" fillId="0" borderId="0" xfId="36" applyNumberFormat="1" applyFont="1" applyFill="1" applyBorder="1" applyAlignment="1"/>
    <xf numFmtId="168" fontId="32" fillId="0" borderId="0" xfId="52" applyNumberFormat="1" applyFont="1" applyFill="1" applyBorder="1" applyAlignment="1"/>
    <xf numFmtId="169" fontId="32" fillId="0" borderId="0" xfId="52" applyNumberFormat="1" applyFont="1" applyFill="1" applyBorder="1" applyAlignment="1"/>
    <xf numFmtId="189" fontId="32" fillId="0" borderId="0" xfId="52" applyNumberFormat="1" applyFont="1" applyFill="1" applyAlignment="1"/>
    <xf numFmtId="14" fontId="32" fillId="0" borderId="0" xfId="52" applyNumberFormat="1" applyFont="1" applyFill="1" applyBorder="1" applyAlignment="1">
      <alignment horizontal="center"/>
    </xf>
    <xf numFmtId="166" fontId="32" fillId="0" borderId="0" xfId="36" applyNumberFormat="1" applyFont="1" applyFill="1" applyBorder="1"/>
    <xf numFmtId="169" fontId="32" fillId="0" borderId="0" xfId="52" applyNumberFormat="1" applyFont="1" applyFill="1" applyBorder="1"/>
    <xf numFmtId="190" fontId="32" fillId="0" borderId="0" xfId="52" applyNumberFormat="1" applyFont="1" applyFill="1" applyBorder="1"/>
    <xf numFmtId="189" fontId="32" fillId="0" borderId="0" xfId="0" applyNumberFormat="1" applyFont="1" applyFill="1"/>
    <xf numFmtId="14" fontId="13" fillId="0" borderId="0" xfId="52" applyNumberFormat="1" applyFont="1" applyFill="1" applyBorder="1" applyAlignment="1">
      <alignment horizontal="left" indent="1"/>
    </xf>
    <xf numFmtId="166" fontId="13" fillId="0" borderId="0" xfId="36" applyNumberFormat="1" applyFont="1" applyFill="1" applyBorder="1"/>
    <xf numFmtId="169" fontId="13" fillId="0" borderId="0" xfId="52" applyNumberFormat="1" applyFont="1" applyFill="1" applyBorder="1"/>
    <xf numFmtId="190" fontId="13" fillId="0" borderId="0" xfId="52" applyNumberFormat="1" applyFont="1" applyFill="1" applyBorder="1"/>
    <xf numFmtId="189" fontId="13" fillId="0" borderId="0" xfId="52" applyNumberFormat="1" applyFont="1" applyFill="1" applyBorder="1"/>
    <xf numFmtId="0" fontId="32" fillId="24" borderId="10" xfId="50" applyFont="1" applyFill="1" applyBorder="1" applyAlignment="1">
      <alignment horizontal="centerContinuous"/>
    </xf>
    <xf numFmtId="0" fontId="0" fillId="25" borderId="0" xfId="0" applyFill="1"/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 horizontal="center"/>
    </xf>
    <xf numFmtId="15" fontId="0" fillId="25" borderId="0" xfId="0" applyNumberFormat="1" applyFill="1"/>
    <xf numFmtId="15" fontId="32" fillId="25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3" fontId="32" fillId="25" borderId="0" xfId="0" applyNumberFormat="1" applyFont="1" applyFill="1" applyAlignment="1">
      <alignment horizontal="center"/>
    </xf>
    <xf numFmtId="3" fontId="46" fillId="25" borderId="0" xfId="0" applyNumberFormat="1" applyFont="1" applyFill="1" applyAlignment="1">
      <alignment horizontal="center"/>
    </xf>
    <xf numFmtId="14" fontId="33" fillId="0" borderId="0" xfId="0" applyNumberFormat="1" applyFont="1" applyAlignment="1"/>
    <xf numFmtId="0" fontId="0" fillId="0" borderId="0" xfId="0" applyAlignment="1"/>
    <xf numFmtId="0" fontId="32" fillId="0" borderId="0" xfId="50" applyAlignment="1"/>
    <xf numFmtId="196" fontId="32" fillId="25" borderId="0" xfId="56" applyNumberFormat="1" applyFont="1" applyFill="1" applyAlignment="1">
      <alignment horizontal="right"/>
    </xf>
    <xf numFmtId="14" fontId="13" fillId="0" borderId="0" xfId="52" applyNumberFormat="1" applyFont="1" applyFill="1" applyBorder="1" applyAlignment="1">
      <alignment horizontal="left"/>
    </xf>
    <xf numFmtId="14" fontId="32" fillId="25" borderId="0" xfId="50" applyNumberFormat="1" applyFont="1" applyFill="1" applyAlignment="1">
      <alignment horizontal="center"/>
    </xf>
    <xf numFmtId="0" fontId="32" fillId="25" borderId="0" xfId="50" applyFont="1" applyFill="1" applyAlignment="1">
      <alignment horizontal="right"/>
    </xf>
    <xf numFmtId="3" fontId="32" fillId="25" borderId="0" xfId="50" applyNumberFormat="1" applyFont="1" applyFill="1" applyAlignment="1">
      <alignment horizontal="right"/>
    </xf>
    <xf numFmtId="166" fontId="32" fillId="25" borderId="0" xfId="50" applyNumberFormat="1" applyFont="1" applyFill="1" applyAlignment="1">
      <alignment horizontal="right"/>
    </xf>
    <xf numFmtId="186" fontId="32" fillId="25" borderId="0" xfId="56" applyNumberFormat="1" applyFont="1" applyFill="1" applyAlignment="1">
      <alignment horizontal="right"/>
    </xf>
    <xf numFmtId="3" fontId="0" fillId="25" borderId="0" xfId="0" applyNumberFormat="1" applyFill="1"/>
    <xf numFmtId="3" fontId="0" fillId="0" borderId="0" xfId="0" applyNumberFormat="1"/>
    <xf numFmtId="165" fontId="0" fillId="0" borderId="0" xfId="28" applyFont="1"/>
    <xf numFmtId="9" fontId="0" fillId="0" borderId="0" xfId="55" applyFont="1"/>
    <xf numFmtId="168" fontId="32" fillId="0" borderId="0" xfId="52" applyNumberFormat="1" applyFont="1" applyFill="1" applyBorder="1" applyAlignment="1">
      <alignment horizontal="right"/>
    </xf>
    <xf numFmtId="185" fontId="32" fillId="0" borderId="0" xfId="52" applyNumberFormat="1" applyFont="1" applyFill="1" applyBorder="1" applyAlignment="1"/>
    <xf numFmtId="0" fontId="13" fillId="26" borderId="0" xfId="52" applyFont="1" applyFill="1" applyBorder="1" applyAlignment="1">
      <alignment horizontal="right" vertical="center" wrapText="1"/>
    </xf>
    <xf numFmtId="189" fontId="13" fillId="26" borderId="0" xfId="52" applyNumberFormat="1" applyFont="1" applyFill="1" applyBorder="1" applyAlignment="1">
      <alignment horizontal="right" vertical="center" wrapText="1"/>
    </xf>
    <xf numFmtId="166" fontId="13" fillId="0" borderId="0" xfId="36" applyNumberFormat="1" applyFont="1" applyFill="1" applyBorder="1" applyAlignment="1"/>
    <xf numFmtId="168" fontId="13" fillId="0" borderId="0" xfId="52" applyNumberFormat="1" applyFont="1" applyFill="1" applyBorder="1" applyAlignment="1">
      <alignment horizontal="right"/>
    </xf>
    <xf numFmtId="189" fontId="13" fillId="0" borderId="0" xfId="52" applyNumberFormat="1" applyFont="1" applyFill="1" applyAlignment="1"/>
    <xf numFmtId="199" fontId="32" fillId="0" borderId="0" xfId="52" applyNumberFormat="1" applyFont="1" applyFill="1" applyBorder="1" applyAlignment="1">
      <alignment horizontal="right"/>
    </xf>
    <xf numFmtId="198" fontId="13" fillId="0" borderId="0" xfId="52" applyNumberFormat="1" applyFont="1" applyFill="1" applyBorder="1" applyAlignment="1">
      <alignment horizontal="right"/>
    </xf>
    <xf numFmtId="14" fontId="13" fillId="27" borderId="0" xfId="52" applyNumberFormat="1" applyFont="1" applyFill="1" applyBorder="1" applyAlignment="1"/>
    <xf numFmtId="14" fontId="32" fillId="27" borderId="0" xfId="52" applyNumberFormat="1" applyFont="1" applyFill="1" applyBorder="1" applyAlignment="1"/>
    <xf numFmtId="166" fontId="32" fillId="27" borderId="0" xfId="36" applyNumberFormat="1" applyFont="1" applyFill="1" applyBorder="1" applyAlignment="1"/>
    <xf numFmtId="168" fontId="32" fillId="27" borderId="0" xfId="52" applyNumberFormat="1" applyFont="1" applyFill="1" applyBorder="1" applyAlignment="1"/>
    <xf numFmtId="169" fontId="32" fillId="27" borderId="0" xfId="52" applyNumberFormat="1" applyFont="1" applyFill="1" applyBorder="1" applyAlignment="1"/>
    <xf numFmtId="189" fontId="32" fillId="27" borderId="0" xfId="52" applyNumberFormat="1" applyFont="1" applyFill="1" applyAlignment="1"/>
    <xf numFmtId="14" fontId="13" fillId="27" borderId="0" xfId="52" applyNumberFormat="1" applyFont="1" applyFill="1" applyBorder="1" applyAlignment="1">
      <alignment horizontal="left"/>
    </xf>
    <xf numFmtId="14" fontId="32" fillId="27" borderId="0" xfId="52" applyNumberFormat="1" applyFont="1" applyFill="1" applyBorder="1" applyAlignment="1">
      <alignment horizontal="center"/>
    </xf>
    <xf numFmtId="166" fontId="32" fillId="27" borderId="0" xfId="36" applyNumberFormat="1" applyFont="1" applyFill="1" applyBorder="1"/>
    <xf numFmtId="169" fontId="32" fillId="27" borderId="0" xfId="52" applyNumberFormat="1" applyFont="1" applyFill="1" applyBorder="1"/>
    <xf numFmtId="190" fontId="32" fillId="27" borderId="0" xfId="52" applyNumberFormat="1" applyFont="1" applyFill="1" applyBorder="1"/>
    <xf numFmtId="189" fontId="32" fillId="27" borderId="0" xfId="0" applyNumberFormat="1" applyFont="1" applyFill="1"/>
    <xf numFmtId="4" fontId="32" fillId="25" borderId="0" xfId="50" applyNumberFormat="1" applyFont="1" applyFill="1" applyAlignment="1">
      <alignment horizontal="right"/>
    </xf>
    <xf numFmtId="200" fontId="0" fillId="25" borderId="0" xfId="28" applyNumberFormat="1" applyFont="1" applyFill="1"/>
    <xf numFmtId="165" fontId="46" fillId="25" borderId="0" xfId="28" applyFont="1" applyFill="1" applyAlignment="1">
      <alignment horizontal="center"/>
    </xf>
    <xf numFmtId="200" fontId="13" fillId="25" borderId="0" xfId="28" applyNumberFormat="1" applyFont="1" applyFill="1" applyAlignment="1">
      <alignment horizontal="center"/>
    </xf>
    <xf numFmtId="165" fontId="0" fillId="25" borderId="0" xfId="28" applyFont="1" applyFill="1"/>
    <xf numFmtId="0" fontId="50" fillId="0" borderId="12" xfId="50" applyFont="1" applyBorder="1"/>
    <xf numFmtId="166" fontId="50" fillId="0" borderId="12" xfId="29" applyNumberFormat="1" applyFont="1" applyBorder="1" applyAlignment="1">
      <alignment horizontal="right"/>
    </xf>
    <xf numFmtId="0" fontId="50" fillId="25" borderId="12" xfId="50" applyFont="1" applyFill="1" applyBorder="1"/>
    <xf numFmtId="191" fontId="50" fillId="25" borderId="12" xfId="29" applyNumberFormat="1" applyFont="1" applyFill="1" applyBorder="1" applyAlignment="1">
      <alignment horizontal="right"/>
    </xf>
    <xf numFmtId="174" fontId="50" fillId="0" borderId="12" xfId="29" applyNumberFormat="1" applyFont="1" applyBorder="1" applyAlignment="1">
      <alignment horizontal="right"/>
    </xf>
    <xf numFmtId="171" fontId="50" fillId="0" borderId="12" xfId="29" applyNumberFormat="1" applyFont="1" applyBorder="1" applyAlignment="1">
      <alignment horizontal="right"/>
    </xf>
    <xf numFmtId="187" fontId="50" fillId="0" borderId="12" xfId="29" applyNumberFormat="1" applyFont="1" applyBorder="1" applyAlignment="1">
      <alignment horizontal="right"/>
    </xf>
    <xf numFmtId="0" fontId="50" fillId="0" borderId="12" xfId="50" applyFont="1" applyFill="1" applyBorder="1"/>
    <xf numFmtId="0" fontId="12" fillId="0" borderId="0" xfId="0" applyFont="1"/>
    <xf numFmtId="0" fontId="12" fillId="25" borderId="0" xfId="74" applyFill="1"/>
    <xf numFmtId="0" fontId="12" fillId="25" borderId="0" xfId="74" applyFont="1" applyFill="1"/>
    <xf numFmtId="14" fontId="12" fillId="25" borderId="0" xfId="74" applyNumberFormat="1" applyFill="1"/>
    <xf numFmtId="0" fontId="12" fillId="26" borderId="0" xfId="74" applyFill="1"/>
    <xf numFmtId="3" fontId="12" fillId="25" borderId="0" xfId="74" applyNumberFormat="1" applyFill="1" applyAlignment="1">
      <alignment horizontal="center" vertical="center"/>
    </xf>
    <xf numFmtId="0" fontId="47" fillId="25" borderId="0" xfId="74" applyFont="1" applyFill="1"/>
    <xf numFmtId="183" fontId="43" fillId="25" borderId="0" xfId="74" applyNumberFormat="1" applyFont="1" applyFill="1" applyAlignment="1">
      <alignment horizontal="center" vertical="center"/>
    </xf>
    <xf numFmtId="2" fontId="12" fillId="25" borderId="0" xfId="74" applyNumberFormat="1" applyFont="1" applyFill="1"/>
    <xf numFmtId="0" fontId="40" fillId="25" borderId="0" xfId="74" applyFont="1" applyFill="1"/>
    <xf numFmtId="0" fontId="12" fillId="25" borderId="0" xfId="74" applyFont="1" applyFill="1" applyAlignment="1">
      <alignment horizontal="center" vertical="center"/>
    </xf>
    <xf numFmtId="0" fontId="12" fillId="0" borderId="0" xfId="74"/>
    <xf numFmtId="14" fontId="12" fillId="0" borderId="0" xfId="74" applyNumberFormat="1"/>
    <xf numFmtId="0" fontId="13" fillId="25" borderId="11" xfId="74" applyFont="1" applyFill="1" applyBorder="1" applyAlignment="1">
      <alignment wrapText="1"/>
    </xf>
    <xf numFmtId="3" fontId="13" fillId="25" borderId="11" xfId="74" applyNumberFormat="1" applyFont="1" applyFill="1" applyBorder="1" applyAlignment="1">
      <alignment horizontal="center" vertical="center"/>
    </xf>
    <xf numFmtId="0" fontId="12" fillId="25" borderId="0" xfId="74" applyFill="1" applyAlignment="1">
      <alignment horizontal="center" vertical="center"/>
    </xf>
    <xf numFmtId="0" fontId="13" fillId="25" borderId="0" xfId="74" applyFont="1" applyFill="1"/>
    <xf numFmtId="2" fontId="40" fillId="25" borderId="0" xfId="74" applyNumberFormat="1" applyFont="1" applyFill="1"/>
    <xf numFmtId="0" fontId="45" fillId="25" borderId="0" xfId="74" applyFont="1" applyFill="1"/>
    <xf numFmtId="3" fontId="12" fillId="25" borderId="0" xfId="74" applyNumberFormat="1" applyFont="1" applyFill="1"/>
    <xf numFmtId="3" fontId="40" fillId="25" borderId="0" xfId="74" applyNumberFormat="1" applyFont="1" applyFill="1"/>
    <xf numFmtId="166" fontId="44" fillId="25" borderId="0" xfId="74" applyNumberFormat="1" applyFont="1" applyFill="1" applyAlignment="1">
      <alignment horizontal="center"/>
    </xf>
    <xf numFmtId="0" fontId="48" fillId="25" borderId="0" xfId="74" applyFont="1" applyFill="1"/>
    <xf numFmtId="15" fontId="40" fillId="25" borderId="0" xfId="74" applyNumberFormat="1" applyFont="1" applyFill="1"/>
    <xf numFmtId="16" fontId="40" fillId="25" borderId="0" xfId="74" applyNumberFormat="1" applyFont="1" applyFill="1"/>
    <xf numFmtId="3" fontId="12" fillId="25" borderId="0" xfId="74" applyNumberFormat="1" applyFill="1"/>
    <xf numFmtId="166" fontId="12" fillId="25" borderId="0" xfId="28" applyNumberFormat="1" applyFont="1" applyFill="1"/>
    <xf numFmtId="197" fontId="12" fillId="25" borderId="0" xfId="74" applyNumberFormat="1" applyFont="1" applyFill="1"/>
    <xf numFmtId="166" fontId="12" fillId="25" borderId="0" xfId="74" applyNumberFormat="1" applyFill="1"/>
    <xf numFmtId="200" fontId="12" fillId="25" borderId="0" xfId="74" applyNumberFormat="1" applyFill="1"/>
    <xf numFmtId="43" fontId="12" fillId="25" borderId="0" xfId="74" applyNumberFormat="1" applyFill="1"/>
    <xf numFmtId="0" fontId="12" fillId="25" borderId="10" xfId="74" applyFill="1" applyBorder="1"/>
    <xf numFmtId="3" fontId="12" fillId="25" borderId="10" xfId="74" applyNumberFormat="1" applyFill="1" applyBorder="1"/>
    <xf numFmtId="166" fontId="43" fillId="25" borderId="0" xfId="74" applyNumberFormat="1" applyFont="1" applyFill="1"/>
    <xf numFmtId="14" fontId="12" fillId="25" borderId="0" xfId="76" applyNumberFormat="1" applyFont="1" applyFill="1" applyAlignment="1">
      <alignment horizontal="center"/>
    </xf>
    <xf numFmtId="3" fontId="12" fillId="25" borderId="0" xfId="74" applyNumberFormat="1" applyFill="1"/>
    <xf numFmtId="166" fontId="12" fillId="25" borderId="0" xfId="74" applyNumberFormat="1" applyFill="1"/>
    <xf numFmtId="200" fontId="12" fillId="25" borderId="0" xfId="74" applyNumberFormat="1" applyFill="1"/>
    <xf numFmtId="166" fontId="0" fillId="0" borderId="0" xfId="0" applyNumberFormat="1"/>
    <xf numFmtId="0" fontId="12" fillId="0" borderId="0" xfId="74" applyFill="1"/>
    <xf numFmtId="0" fontId="40" fillId="0" borderId="0" xfId="74" applyFont="1" applyFill="1"/>
    <xf numFmtId="0" fontId="0" fillId="0" borderId="0" xfId="0"/>
    <xf numFmtId="15" fontId="0" fillId="25" borderId="0" xfId="0" applyNumberFormat="1" applyFill="1"/>
    <xf numFmtId="3" fontId="46" fillId="25" borderId="0" xfId="0" applyNumberFormat="1" applyFont="1" applyFill="1" applyAlignment="1">
      <alignment horizontal="center"/>
    </xf>
    <xf numFmtId="0" fontId="50" fillId="0" borderId="0" xfId="0" applyFont="1"/>
    <xf numFmtId="0" fontId="12" fillId="25" borderId="10" xfId="74" applyFill="1" applyBorder="1"/>
    <xf numFmtId="3" fontId="12" fillId="25" borderId="10" xfId="74" applyNumberFormat="1" applyFill="1" applyBorder="1"/>
    <xf numFmtId="0" fontId="0" fillId="0" borderId="0" xfId="0"/>
    <xf numFmtId="15" fontId="0" fillId="25" borderId="0" xfId="0" applyNumberFormat="1" applyFill="1"/>
    <xf numFmtId="3" fontId="46" fillId="25" borderId="0" xfId="0" applyNumberFormat="1" applyFont="1" applyFill="1" applyAlignment="1">
      <alignment horizontal="center"/>
    </xf>
    <xf numFmtId="0" fontId="33" fillId="0" borderId="0" xfId="0" applyFont="1"/>
    <xf numFmtId="201" fontId="50" fillId="25" borderId="12" xfId="29" applyNumberFormat="1" applyFont="1" applyFill="1" applyBorder="1" applyAlignment="1">
      <alignment horizontal="right"/>
    </xf>
    <xf numFmtId="201" fontId="50" fillId="0" borderId="12" xfId="29" applyNumberFormat="1" applyFont="1" applyBorder="1" applyAlignment="1">
      <alignment horizontal="right"/>
    </xf>
    <xf numFmtId="0" fontId="12" fillId="28" borderId="0" xfId="74" applyFill="1"/>
    <xf numFmtId="0" fontId="51" fillId="0" borderId="0" xfId="1616"/>
    <xf numFmtId="3" fontId="51" fillId="0" borderId="0" xfId="1616" applyNumberFormat="1"/>
    <xf numFmtId="15" fontId="51" fillId="0" borderId="0" xfId="1616" applyNumberFormat="1"/>
    <xf numFmtId="15" fontId="51" fillId="0" borderId="0" xfId="1616" applyNumberFormat="1" applyAlignment="1">
      <alignment horizontal="center" wrapText="1"/>
    </xf>
    <xf numFmtId="0" fontId="52" fillId="0" borderId="0" xfId="1616" applyFont="1"/>
    <xf numFmtId="14" fontId="51" fillId="0" borderId="0" xfId="1616" applyNumberFormat="1"/>
    <xf numFmtId="15" fontId="52" fillId="0" borderId="0" xfId="1616" applyNumberFormat="1" applyFont="1"/>
    <xf numFmtId="0" fontId="52" fillId="0" borderId="10" xfId="1616" applyFont="1" applyBorder="1" applyAlignment="1">
      <alignment wrapText="1"/>
    </xf>
    <xf numFmtId="0" fontId="51" fillId="0" borderId="0" xfId="1616" applyAlignment="1">
      <alignment wrapText="1"/>
    </xf>
    <xf numFmtId="15" fontId="52" fillId="29" borderId="0" xfId="1616" applyNumberFormat="1" applyFont="1" applyFill="1" applyAlignment="1">
      <alignment wrapText="1"/>
    </xf>
    <xf numFmtId="183" fontId="52" fillId="29" borderId="0" xfId="1616" applyNumberFormat="1" applyFont="1" applyFill="1" applyAlignment="1">
      <alignment wrapText="1"/>
    </xf>
    <xf numFmtId="15" fontId="52" fillId="30" borderId="0" xfId="1616" applyNumberFormat="1" applyFont="1" applyFill="1" applyAlignment="1">
      <alignment wrapText="1"/>
    </xf>
    <xf numFmtId="183" fontId="52" fillId="30" borderId="0" xfId="1616" applyNumberFormat="1" applyFont="1" applyFill="1" applyAlignment="1">
      <alignment wrapText="1"/>
    </xf>
    <xf numFmtId="3" fontId="52" fillId="30" borderId="0" xfId="1616" applyNumberFormat="1" applyFont="1" applyFill="1" applyAlignment="1">
      <alignment wrapText="1"/>
    </xf>
    <xf numFmtId="15" fontId="52" fillId="31" borderId="0" xfId="1616" applyNumberFormat="1" applyFont="1" applyFill="1" applyAlignment="1">
      <alignment wrapText="1"/>
    </xf>
    <xf numFmtId="183" fontId="52" fillId="31" borderId="0" xfId="1616" applyNumberFormat="1" applyFont="1" applyFill="1" applyAlignment="1">
      <alignment wrapText="1"/>
    </xf>
    <xf numFmtId="3" fontId="52" fillId="31" borderId="0" xfId="1616" applyNumberFormat="1" applyFont="1" applyFill="1" applyAlignment="1">
      <alignment wrapText="1"/>
    </xf>
    <xf numFmtId="15" fontId="52" fillId="32" borderId="0" xfId="1616" applyNumberFormat="1" applyFont="1" applyFill="1" applyAlignment="1">
      <alignment wrapText="1"/>
    </xf>
    <xf numFmtId="183" fontId="52" fillId="32" borderId="0" xfId="1616" applyNumberFormat="1" applyFont="1" applyFill="1" applyAlignment="1">
      <alignment wrapText="1"/>
    </xf>
    <xf numFmtId="3" fontId="52" fillId="32" borderId="0" xfId="1616" applyNumberFormat="1" applyFont="1" applyFill="1" applyAlignment="1">
      <alignment wrapText="1"/>
    </xf>
    <xf numFmtId="183" fontId="51" fillId="0" borderId="0" xfId="1616" applyNumberFormat="1"/>
    <xf numFmtId="204" fontId="51" fillId="0" borderId="0" xfId="1617" applyFont="1"/>
    <xf numFmtId="205" fontId="51" fillId="28" borderId="0" xfId="1616" applyNumberFormat="1" applyFill="1"/>
    <xf numFmtId="14" fontId="51" fillId="0" borderId="0" xfId="1616" applyNumberFormat="1" applyFill="1"/>
    <xf numFmtId="204" fontId="51" fillId="0" borderId="0" xfId="1617" applyFont="1" applyFill="1"/>
    <xf numFmtId="0" fontId="51" fillId="0" borderId="0" xfId="1616" applyFill="1"/>
    <xf numFmtId="205" fontId="51" fillId="0" borderId="0" xfId="1616" applyNumberFormat="1" applyFill="1"/>
    <xf numFmtId="205" fontId="51" fillId="0" borderId="0" xfId="1616" applyNumberFormat="1"/>
    <xf numFmtId="14" fontId="0" fillId="0" borderId="0" xfId="0" applyNumberFormat="1"/>
    <xf numFmtId="205" fontId="51" fillId="25" borderId="0" xfId="1616" applyNumberFormat="1" applyFill="1"/>
    <xf numFmtId="43" fontId="51" fillId="0" borderId="0" xfId="69" applyFont="1"/>
    <xf numFmtId="43" fontId="51" fillId="0" borderId="0" xfId="1616" applyNumberFormat="1"/>
    <xf numFmtId="43" fontId="51" fillId="25" borderId="0" xfId="69" applyFont="1" applyFill="1"/>
    <xf numFmtId="43" fontId="51" fillId="25" borderId="0" xfId="1616" applyNumberFormat="1" applyFill="1"/>
    <xf numFmtId="0" fontId="51" fillId="0" borderId="0" xfId="1616" applyNumberFormat="1" applyFill="1"/>
    <xf numFmtId="3" fontId="51" fillId="0" borderId="0" xfId="1616" applyNumberFormat="1" applyFill="1"/>
    <xf numFmtId="200" fontId="40" fillId="25" borderId="0" xfId="28" applyNumberFormat="1" applyFont="1" applyFill="1"/>
    <xf numFmtId="43" fontId="12" fillId="26" borderId="0" xfId="74" applyNumberFormat="1" applyFill="1"/>
    <xf numFmtId="14" fontId="12" fillId="26" borderId="0" xfId="74" applyNumberFormat="1" applyFill="1"/>
    <xf numFmtId="0" fontId="13" fillId="25" borderId="0" xfId="74" applyFont="1" applyFill="1" applyAlignment="1">
      <alignment horizontal="center"/>
    </xf>
    <xf numFmtId="165" fontId="12" fillId="26" borderId="0" xfId="74" applyNumberFormat="1" applyFill="1"/>
    <xf numFmtId="0" fontId="12" fillId="25" borderId="0" xfId="74" applyFill="1" applyAlignment="1">
      <alignment horizontal="center"/>
    </xf>
    <xf numFmtId="43" fontId="12" fillId="0" borderId="0" xfId="74" applyNumberFormat="1" applyFill="1"/>
    <xf numFmtId="43" fontId="40" fillId="0" borderId="0" xfId="74" applyNumberFormat="1" applyFont="1" applyFill="1"/>
    <xf numFmtId="43" fontId="40" fillId="25" borderId="0" xfId="74" applyNumberFormat="1" applyFont="1" applyFill="1"/>
    <xf numFmtId="200" fontId="12" fillId="0" borderId="0" xfId="28" applyNumberFormat="1" applyFill="1"/>
    <xf numFmtId="10" fontId="12" fillId="0" borderId="0" xfId="74" applyNumberFormat="1" applyFill="1"/>
    <xf numFmtId="14" fontId="51" fillId="0" borderId="0" xfId="1616" applyNumberFormat="1"/>
    <xf numFmtId="14" fontId="12" fillId="26" borderId="0" xfId="74" applyNumberFormat="1" applyFill="1"/>
    <xf numFmtId="43" fontId="12" fillId="26" borderId="0" xfId="74" applyNumberFormat="1" applyFill="1"/>
    <xf numFmtId="189" fontId="0" fillId="0" borderId="0" xfId="0" applyNumberFormat="1"/>
    <xf numFmtId="10" fontId="0" fillId="0" borderId="0" xfId="55" applyNumberFormat="1" applyFont="1"/>
    <xf numFmtId="169" fontId="0" fillId="0" borderId="0" xfId="0" applyNumberFormat="1"/>
    <xf numFmtId="0" fontId="35" fillId="0" borderId="0" xfId="5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9" fillId="25" borderId="0" xfId="74" applyNumberFormat="1" applyFont="1" applyFill="1" applyAlignment="1">
      <alignment horizontal="center"/>
    </xf>
  </cellXfs>
  <cellStyles count="31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30"/>
    <cellStyle name="Comma 2 2 2" xfId="31"/>
    <cellStyle name="Comma 2 2 2 2" xfId="69"/>
    <cellStyle name="Comma 2 2 2 2 2" xfId="89"/>
    <cellStyle name="Comma 2 2 2 2 2 2" xfId="113"/>
    <cellStyle name="Comma 2 2 2 2 2 2 2" xfId="161"/>
    <cellStyle name="Comma 2 2 2 2 2 2 2 2" xfId="257"/>
    <cellStyle name="Comma 2 2 2 2 2 2 2 2 2" xfId="449"/>
    <cellStyle name="Comma 2 2 2 2 2 2 2 2 2 2" xfId="833"/>
    <cellStyle name="Comma 2 2 2 2 2 2 2 2 2 2 2" xfId="1601"/>
    <cellStyle name="Comma 2 2 2 2 2 2 2 2 2 2 2 2" xfId="3147"/>
    <cellStyle name="Comma 2 2 2 2 2 2 2 2 2 2 3" xfId="2379"/>
    <cellStyle name="Comma 2 2 2 2 2 2 2 2 2 3" xfId="1217"/>
    <cellStyle name="Comma 2 2 2 2 2 2 2 2 2 3 2" xfId="2763"/>
    <cellStyle name="Comma 2 2 2 2 2 2 2 2 2 4" xfId="1995"/>
    <cellStyle name="Comma 2 2 2 2 2 2 2 2 3" xfId="641"/>
    <cellStyle name="Comma 2 2 2 2 2 2 2 2 3 2" xfId="1409"/>
    <cellStyle name="Comma 2 2 2 2 2 2 2 2 3 2 2" xfId="2955"/>
    <cellStyle name="Comma 2 2 2 2 2 2 2 2 3 3" xfId="2187"/>
    <cellStyle name="Comma 2 2 2 2 2 2 2 2 4" xfId="1025"/>
    <cellStyle name="Comma 2 2 2 2 2 2 2 2 4 2" xfId="2571"/>
    <cellStyle name="Comma 2 2 2 2 2 2 2 2 5" xfId="1803"/>
    <cellStyle name="Comma 2 2 2 2 2 2 2 3" xfId="353"/>
    <cellStyle name="Comma 2 2 2 2 2 2 2 3 2" xfId="737"/>
    <cellStyle name="Comma 2 2 2 2 2 2 2 3 2 2" xfId="1505"/>
    <cellStyle name="Comma 2 2 2 2 2 2 2 3 2 2 2" xfId="3051"/>
    <cellStyle name="Comma 2 2 2 2 2 2 2 3 2 3" xfId="2283"/>
    <cellStyle name="Comma 2 2 2 2 2 2 2 3 3" xfId="1121"/>
    <cellStyle name="Comma 2 2 2 2 2 2 2 3 3 2" xfId="2667"/>
    <cellStyle name="Comma 2 2 2 2 2 2 2 3 4" xfId="1899"/>
    <cellStyle name="Comma 2 2 2 2 2 2 2 4" xfId="545"/>
    <cellStyle name="Comma 2 2 2 2 2 2 2 4 2" xfId="1313"/>
    <cellStyle name="Comma 2 2 2 2 2 2 2 4 2 2" xfId="2859"/>
    <cellStyle name="Comma 2 2 2 2 2 2 2 4 3" xfId="2091"/>
    <cellStyle name="Comma 2 2 2 2 2 2 2 5" xfId="929"/>
    <cellStyle name="Comma 2 2 2 2 2 2 2 5 2" xfId="2475"/>
    <cellStyle name="Comma 2 2 2 2 2 2 2 6" xfId="1707"/>
    <cellStyle name="Comma 2 2 2 2 2 2 3" xfId="209"/>
    <cellStyle name="Comma 2 2 2 2 2 2 3 2" xfId="401"/>
    <cellStyle name="Comma 2 2 2 2 2 2 3 2 2" xfId="785"/>
    <cellStyle name="Comma 2 2 2 2 2 2 3 2 2 2" xfId="1553"/>
    <cellStyle name="Comma 2 2 2 2 2 2 3 2 2 2 2" xfId="3099"/>
    <cellStyle name="Comma 2 2 2 2 2 2 3 2 2 3" xfId="2331"/>
    <cellStyle name="Comma 2 2 2 2 2 2 3 2 3" xfId="1169"/>
    <cellStyle name="Comma 2 2 2 2 2 2 3 2 3 2" xfId="2715"/>
    <cellStyle name="Comma 2 2 2 2 2 2 3 2 4" xfId="1947"/>
    <cellStyle name="Comma 2 2 2 2 2 2 3 3" xfId="593"/>
    <cellStyle name="Comma 2 2 2 2 2 2 3 3 2" xfId="1361"/>
    <cellStyle name="Comma 2 2 2 2 2 2 3 3 2 2" xfId="2907"/>
    <cellStyle name="Comma 2 2 2 2 2 2 3 3 3" xfId="2139"/>
    <cellStyle name="Comma 2 2 2 2 2 2 3 4" xfId="977"/>
    <cellStyle name="Comma 2 2 2 2 2 2 3 4 2" xfId="2523"/>
    <cellStyle name="Comma 2 2 2 2 2 2 3 5" xfId="1755"/>
    <cellStyle name="Comma 2 2 2 2 2 2 4" xfId="305"/>
    <cellStyle name="Comma 2 2 2 2 2 2 4 2" xfId="689"/>
    <cellStyle name="Comma 2 2 2 2 2 2 4 2 2" xfId="1457"/>
    <cellStyle name="Comma 2 2 2 2 2 2 4 2 2 2" xfId="3003"/>
    <cellStyle name="Comma 2 2 2 2 2 2 4 2 3" xfId="2235"/>
    <cellStyle name="Comma 2 2 2 2 2 2 4 3" xfId="1073"/>
    <cellStyle name="Comma 2 2 2 2 2 2 4 3 2" xfId="2619"/>
    <cellStyle name="Comma 2 2 2 2 2 2 4 4" xfId="1851"/>
    <cellStyle name="Comma 2 2 2 2 2 2 5" xfId="497"/>
    <cellStyle name="Comma 2 2 2 2 2 2 5 2" xfId="1265"/>
    <cellStyle name="Comma 2 2 2 2 2 2 5 2 2" xfId="2811"/>
    <cellStyle name="Comma 2 2 2 2 2 2 5 3" xfId="2043"/>
    <cellStyle name="Comma 2 2 2 2 2 2 6" xfId="881"/>
    <cellStyle name="Comma 2 2 2 2 2 2 6 2" xfId="2427"/>
    <cellStyle name="Comma 2 2 2 2 2 2 7" xfId="1659"/>
    <cellStyle name="Comma 2 2 2 2 2 3" xfId="137"/>
    <cellStyle name="Comma 2 2 2 2 2 3 2" xfId="233"/>
    <cellStyle name="Comma 2 2 2 2 2 3 2 2" xfId="425"/>
    <cellStyle name="Comma 2 2 2 2 2 3 2 2 2" xfId="809"/>
    <cellStyle name="Comma 2 2 2 2 2 3 2 2 2 2" xfId="1577"/>
    <cellStyle name="Comma 2 2 2 2 2 3 2 2 2 2 2" xfId="3123"/>
    <cellStyle name="Comma 2 2 2 2 2 3 2 2 2 3" xfId="2355"/>
    <cellStyle name="Comma 2 2 2 2 2 3 2 2 3" xfId="1193"/>
    <cellStyle name="Comma 2 2 2 2 2 3 2 2 3 2" xfId="2739"/>
    <cellStyle name="Comma 2 2 2 2 2 3 2 2 4" xfId="1971"/>
    <cellStyle name="Comma 2 2 2 2 2 3 2 3" xfId="617"/>
    <cellStyle name="Comma 2 2 2 2 2 3 2 3 2" xfId="1385"/>
    <cellStyle name="Comma 2 2 2 2 2 3 2 3 2 2" xfId="2931"/>
    <cellStyle name="Comma 2 2 2 2 2 3 2 3 3" xfId="2163"/>
    <cellStyle name="Comma 2 2 2 2 2 3 2 4" xfId="1001"/>
    <cellStyle name="Comma 2 2 2 2 2 3 2 4 2" xfId="2547"/>
    <cellStyle name="Comma 2 2 2 2 2 3 2 5" xfId="1779"/>
    <cellStyle name="Comma 2 2 2 2 2 3 3" xfId="329"/>
    <cellStyle name="Comma 2 2 2 2 2 3 3 2" xfId="713"/>
    <cellStyle name="Comma 2 2 2 2 2 3 3 2 2" xfId="1481"/>
    <cellStyle name="Comma 2 2 2 2 2 3 3 2 2 2" xfId="3027"/>
    <cellStyle name="Comma 2 2 2 2 2 3 3 2 3" xfId="2259"/>
    <cellStyle name="Comma 2 2 2 2 2 3 3 3" xfId="1097"/>
    <cellStyle name="Comma 2 2 2 2 2 3 3 3 2" xfId="2643"/>
    <cellStyle name="Comma 2 2 2 2 2 3 3 4" xfId="1875"/>
    <cellStyle name="Comma 2 2 2 2 2 3 4" xfId="521"/>
    <cellStyle name="Comma 2 2 2 2 2 3 4 2" xfId="1289"/>
    <cellStyle name="Comma 2 2 2 2 2 3 4 2 2" xfId="2835"/>
    <cellStyle name="Comma 2 2 2 2 2 3 4 3" xfId="2067"/>
    <cellStyle name="Comma 2 2 2 2 2 3 5" xfId="905"/>
    <cellStyle name="Comma 2 2 2 2 2 3 5 2" xfId="2451"/>
    <cellStyle name="Comma 2 2 2 2 2 3 6" xfId="1683"/>
    <cellStyle name="Comma 2 2 2 2 2 4" xfId="185"/>
    <cellStyle name="Comma 2 2 2 2 2 4 2" xfId="377"/>
    <cellStyle name="Comma 2 2 2 2 2 4 2 2" xfId="761"/>
    <cellStyle name="Comma 2 2 2 2 2 4 2 2 2" xfId="1529"/>
    <cellStyle name="Comma 2 2 2 2 2 4 2 2 2 2" xfId="3075"/>
    <cellStyle name="Comma 2 2 2 2 2 4 2 2 3" xfId="2307"/>
    <cellStyle name="Comma 2 2 2 2 2 4 2 3" xfId="1145"/>
    <cellStyle name="Comma 2 2 2 2 2 4 2 3 2" xfId="2691"/>
    <cellStyle name="Comma 2 2 2 2 2 4 2 4" xfId="1923"/>
    <cellStyle name="Comma 2 2 2 2 2 4 3" xfId="569"/>
    <cellStyle name="Comma 2 2 2 2 2 4 3 2" xfId="1337"/>
    <cellStyle name="Comma 2 2 2 2 2 4 3 2 2" xfId="2883"/>
    <cellStyle name="Comma 2 2 2 2 2 4 3 3" xfId="2115"/>
    <cellStyle name="Comma 2 2 2 2 2 4 4" xfId="953"/>
    <cellStyle name="Comma 2 2 2 2 2 4 4 2" xfId="2499"/>
    <cellStyle name="Comma 2 2 2 2 2 4 5" xfId="1731"/>
    <cellStyle name="Comma 2 2 2 2 2 5" xfId="281"/>
    <cellStyle name="Comma 2 2 2 2 2 5 2" xfId="665"/>
    <cellStyle name="Comma 2 2 2 2 2 5 2 2" xfId="1433"/>
    <cellStyle name="Comma 2 2 2 2 2 5 2 2 2" xfId="2979"/>
    <cellStyle name="Comma 2 2 2 2 2 5 2 3" xfId="2211"/>
    <cellStyle name="Comma 2 2 2 2 2 5 3" xfId="1049"/>
    <cellStyle name="Comma 2 2 2 2 2 5 3 2" xfId="2595"/>
    <cellStyle name="Comma 2 2 2 2 2 5 4" xfId="1827"/>
    <cellStyle name="Comma 2 2 2 2 2 6" xfId="473"/>
    <cellStyle name="Comma 2 2 2 2 2 6 2" xfId="1241"/>
    <cellStyle name="Comma 2 2 2 2 2 6 2 2" xfId="2787"/>
    <cellStyle name="Comma 2 2 2 2 2 6 3" xfId="2019"/>
    <cellStyle name="Comma 2 2 2 2 2 7" xfId="857"/>
    <cellStyle name="Comma 2 2 2 2 2 7 2" xfId="2403"/>
    <cellStyle name="Comma 2 2 2 2 2 8" xfId="1635"/>
    <cellStyle name="Comma 2 2 2 2 3" xfId="101"/>
    <cellStyle name="Comma 2 2 2 2 3 2" xfId="149"/>
    <cellStyle name="Comma 2 2 2 2 3 2 2" xfId="245"/>
    <cellStyle name="Comma 2 2 2 2 3 2 2 2" xfId="437"/>
    <cellStyle name="Comma 2 2 2 2 3 2 2 2 2" xfId="821"/>
    <cellStyle name="Comma 2 2 2 2 3 2 2 2 2 2" xfId="1589"/>
    <cellStyle name="Comma 2 2 2 2 3 2 2 2 2 2 2" xfId="3135"/>
    <cellStyle name="Comma 2 2 2 2 3 2 2 2 2 3" xfId="2367"/>
    <cellStyle name="Comma 2 2 2 2 3 2 2 2 3" xfId="1205"/>
    <cellStyle name="Comma 2 2 2 2 3 2 2 2 3 2" xfId="2751"/>
    <cellStyle name="Comma 2 2 2 2 3 2 2 2 4" xfId="1983"/>
    <cellStyle name="Comma 2 2 2 2 3 2 2 3" xfId="629"/>
    <cellStyle name="Comma 2 2 2 2 3 2 2 3 2" xfId="1397"/>
    <cellStyle name="Comma 2 2 2 2 3 2 2 3 2 2" xfId="2943"/>
    <cellStyle name="Comma 2 2 2 2 3 2 2 3 3" xfId="2175"/>
    <cellStyle name="Comma 2 2 2 2 3 2 2 4" xfId="1013"/>
    <cellStyle name="Comma 2 2 2 2 3 2 2 4 2" xfId="2559"/>
    <cellStyle name="Comma 2 2 2 2 3 2 2 5" xfId="1791"/>
    <cellStyle name="Comma 2 2 2 2 3 2 3" xfId="341"/>
    <cellStyle name="Comma 2 2 2 2 3 2 3 2" xfId="725"/>
    <cellStyle name="Comma 2 2 2 2 3 2 3 2 2" xfId="1493"/>
    <cellStyle name="Comma 2 2 2 2 3 2 3 2 2 2" xfId="3039"/>
    <cellStyle name="Comma 2 2 2 2 3 2 3 2 3" xfId="2271"/>
    <cellStyle name="Comma 2 2 2 2 3 2 3 3" xfId="1109"/>
    <cellStyle name="Comma 2 2 2 2 3 2 3 3 2" xfId="2655"/>
    <cellStyle name="Comma 2 2 2 2 3 2 3 4" xfId="1887"/>
    <cellStyle name="Comma 2 2 2 2 3 2 4" xfId="533"/>
    <cellStyle name="Comma 2 2 2 2 3 2 4 2" xfId="1301"/>
    <cellStyle name="Comma 2 2 2 2 3 2 4 2 2" xfId="2847"/>
    <cellStyle name="Comma 2 2 2 2 3 2 4 3" xfId="2079"/>
    <cellStyle name="Comma 2 2 2 2 3 2 5" xfId="917"/>
    <cellStyle name="Comma 2 2 2 2 3 2 5 2" xfId="2463"/>
    <cellStyle name="Comma 2 2 2 2 3 2 6" xfId="1695"/>
    <cellStyle name="Comma 2 2 2 2 3 3" xfId="197"/>
    <cellStyle name="Comma 2 2 2 2 3 3 2" xfId="389"/>
    <cellStyle name="Comma 2 2 2 2 3 3 2 2" xfId="773"/>
    <cellStyle name="Comma 2 2 2 2 3 3 2 2 2" xfId="1541"/>
    <cellStyle name="Comma 2 2 2 2 3 3 2 2 2 2" xfId="3087"/>
    <cellStyle name="Comma 2 2 2 2 3 3 2 2 3" xfId="2319"/>
    <cellStyle name="Comma 2 2 2 2 3 3 2 3" xfId="1157"/>
    <cellStyle name="Comma 2 2 2 2 3 3 2 3 2" xfId="2703"/>
    <cellStyle name="Comma 2 2 2 2 3 3 2 4" xfId="1935"/>
    <cellStyle name="Comma 2 2 2 2 3 3 3" xfId="581"/>
    <cellStyle name="Comma 2 2 2 2 3 3 3 2" xfId="1349"/>
    <cellStyle name="Comma 2 2 2 2 3 3 3 2 2" xfId="2895"/>
    <cellStyle name="Comma 2 2 2 2 3 3 3 3" xfId="2127"/>
    <cellStyle name="Comma 2 2 2 2 3 3 4" xfId="965"/>
    <cellStyle name="Comma 2 2 2 2 3 3 4 2" xfId="2511"/>
    <cellStyle name="Comma 2 2 2 2 3 3 5" xfId="1743"/>
    <cellStyle name="Comma 2 2 2 2 3 4" xfId="293"/>
    <cellStyle name="Comma 2 2 2 2 3 4 2" xfId="677"/>
    <cellStyle name="Comma 2 2 2 2 3 4 2 2" xfId="1445"/>
    <cellStyle name="Comma 2 2 2 2 3 4 2 2 2" xfId="2991"/>
    <cellStyle name="Comma 2 2 2 2 3 4 2 3" xfId="2223"/>
    <cellStyle name="Comma 2 2 2 2 3 4 3" xfId="1061"/>
    <cellStyle name="Comma 2 2 2 2 3 4 3 2" xfId="2607"/>
    <cellStyle name="Comma 2 2 2 2 3 4 4" xfId="1839"/>
    <cellStyle name="Comma 2 2 2 2 3 5" xfId="485"/>
    <cellStyle name="Comma 2 2 2 2 3 5 2" xfId="1253"/>
    <cellStyle name="Comma 2 2 2 2 3 5 2 2" xfId="2799"/>
    <cellStyle name="Comma 2 2 2 2 3 5 3" xfId="2031"/>
    <cellStyle name="Comma 2 2 2 2 3 6" xfId="869"/>
    <cellStyle name="Comma 2 2 2 2 3 6 2" xfId="2415"/>
    <cellStyle name="Comma 2 2 2 2 3 7" xfId="1647"/>
    <cellStyle name="Comma 2 2 2 2 4" xfId="125"/>
    <cellStyle name="Comma 2 2 2 2 4 2" xfId="221"/>
    <cellStyle name="Comma 2 2 2 2 4 2 2" xfId="413"/>
    <cellStyle name="Comma 2 2 2 2 4 2 2 2" xfId="797"/>
    <cellStyle name="Comma 2 2 2 2 4 2 2 2 2" xfId="1565"/>
    <cellStyle name="Comma 2 2 2 2 4 2 2 2 2 2" xfId="3111"/>
    <cellStyle name="Comma 2 2 2 2 4 2 2 2 3" xfId="2343"/>
    <cellStyle name="Comma 2 2 2 2 4 2 2 3" xfId="1181"/>
    <cellStyle name="Comma 2 2 2 2 4 2 2 3 2" xfId="2727"/>
    <cellStyle name="Comma 2 2 2 2 4 2 2 4" xfId="1959"/>
    <cellStyle name="Comma 2 2 2 2 4 2 3" xfId="605"/>
    <cellStyle name="Comma 2 2 2 2 4 2 3 2" xfId="1373"/>
    <cellStyle name="Comma 2 2 2 2 4 2 3 2 2" xfId="2919"/>
    <cellStyle name="Comma 2 2 2 2 4 2 3 3" xfId="2151"/>
    <cellStyle name="Comma 2 2 2 2 4 2 4" xfId="989"/>
    <cellStyle name="Comma 2 2 2 2 4 2 4 2" xfId="2535"/>
    <cellStyle name="Comma 2 2 2 2 4 2 5" xfId="1767"/>
    <cellStyle name="Comma 2 2 2 2 4 3" xfId="317"/>
    <cellStyle name="Comma 2 2 2 2 4 3 2" xfId="701"/>
    <cellStyle name="Comma 2 2 2 2 4 3 2 2" xfId="1469"/>
    <cellStyle name="Comma 2 2 2 2 4 3 2 2 2" xfId="3015"/>
    <cellStyle name="Comma 2 2 2 2 4 3 2 3" xfId="2247"/>
    <cellStyle name="Comma 2 2 2 2 4 3 3" xfId="1085"/>
    <cellStyle name="Comma 2 2 2 2 4 3 3 2" xfId="2631"/>
    <cellStyle name="Comma 2 2 2 2 4 3 4" xfId="1863"/>
    <cellStyle name="Comma 2 2 2 2 4 4" xfId="509"/>
    <cellStyle name="Comma 2 2 2 2 4 4 2" xfId="1277"/>
    <cellStyle name="Comma 2 2 2 2 4 4 2 2" xfId="2823"/>
    <cellStyle name="Comma 2 2 2 2 4 4 3" xfId="2055"/>
    <cellStyle name="Comma 2 2 2 2 4 5" xfId="893"/>
    <cellStyle name="Comma 2 2 2 2 4 5 2" xfId="2439"/>
    <cellStyle name="Comma 2 2 2 2 4 6" xfId="1671"/>
    <cellStyle name="Comma 2 2 2 2 5" xfId="173"/>
    <cellStyle name="Comma 2 2 2 2 5 2" xfId="365"/>
    <cellStyle name="Comma 2 2 2 2 5 2 2" xfId="749"/>
    <cellStyle name="Comma 2 2 2 2 5 2 2 2" xfId="1517"/>
    <cellStyle name="Comma 2 2 2 2 5 2 2 2 2" xfId="3063"/>
    <cellStyle name="Comma 2 2 2 2 5 2 2 3" xfId="2295"/>
    <cellStyle name="Comma 2 2 2 2 5 2 3" xfId="1133"/>
    <cellStyle name="Comma 2 2 2 2 5 2 3 2" xfId="2679"/>
    <cellStyle name="Comma 2 2 2 2 5 2 4" xfId="1911"/>
    <cellStyle name="Comma 2 2 2 2 5 3" xfId="557"/>
    <cellStyle name="Comma 2 2 2 2 5 3 2" xfId="1325"/>
    <cellStyle name="Comma 2 2 2 2 5 3 2 2" xfId="2871"/>
    <cellStyle name="Comma 2 2 2 2 5 3 3" xfId="2103"/>
    <cellStyle name="Comma 2 2 2 2 5 4" xfId="941"/>
    <cellStyle name="Comma 2 2 2 2 5 4 2" xfId="2487"/>
    <cellStyle name="Comma 2 2 2 2 5 5" xfId="1719"/>
    <cellStyle name="Comma 2 2 2 2 6" xfId="269"/>
    <cellStyle name="Comma 2 2 2 2 6 2" xfId="653"/>
    <cellStyle name="Comma 2 2 2 2 6 2 2" xfId="1421"/>
    <cellStyle name="Comma 2 2 2 2 6 2 2 2" xfId="2967"/>
    <cellStyle name="Comma 2 2 2 2 6 2 3" xfId="2199"/>
    <cellStyle name="Comma 2 2 2 2 6 3" xfId="1037"/>
    <cellStyle name="Comma 2 2 2 2 6 3 2" xfId="2583"/>
    <cellStyle name="Comma 2 2 2 2 6 4" xfId="1815"/>
    <cellStyle name="Comma 2 2 2 2 7" xfId="461"/>
    <cellStyle name="Comma 2 2 2 2 7 2" xfId="1229"/>
    <cellStyle name="Comma 2 2 2 2 7 2 2" xfId="2775"/>
    <cellStyle name="Comma 2 2 2 2 7 3" xfId="2007"/>
    <cellStyle name="Comma 2 2 2 2 8" xfId="845"/>
    <cellStyle name="Comma 2 2 2 2 8 2" xfId="2391"/>
    <cellStyle name="Comma 2 2 2 2 9" xfId="1623"/>
    <cellStyle name="Comma 2 2 2 3" xfId="1610"/>
    <cellStyle name="Comma 2 2 2 3 2" xfId="3156"/>
    <cellStyle name="Comma 2 2 3" xfId="68"/>
    <cellStyle name="Comma 2 2 3 2" xfId="88"/>
    <cellStyle name="Comma 2 2 3 2 2" xfId="112"/>
    <cellStyle name="Comma 2 2 3 2 2 2" xfId="160"/>
    <cellStyle name="Comma 2 2 3 2 2 2 2" xfId="256"/>
    <cellStyle name="Comma 2 2 3 2 2 2 2 2" xfId="448"/>
    <cellStyle name="Comma 2 2 3 2 2 2 2 2 2" xfId="832"/>
    <cellStyle name="Comma 2 2 3 2 2 2 2 2 2 2" xfId="1600"/>
    <cellStyle name="Comma 2 2 3 2 2 2 2 2 2 2 2" xfId="3146"/>
    <cellStyle name="Comma 2 2 3 2 2 2 2 2 2 3" xfId="2378"/>
    <cellStyle name="Comma 2 2 3 2 2 2 2 2 3" xfId="1216"/>
    <cellStyle name="Comma 2 2 3 2 2 2 2 2 3 2" xfId="2762"/>
    <cellStyle name="Comma 2 2 3 2 2 2 2 2 4" xfId="1994"/>
    <cellStyle name="Comma 2 2 3 2 2 2 2 3" xfId="640"/>
    <cellStyle name="Comma 2 2 3 2 2 2 2 3 2" xfId="1408"/>
    <cellStyle name="Comma 2 2 3 2 2 2 2 3 2 2" xfId="2954"/>
    <cellStyle name="Comma 2 2 3 2 2 2 2 3 3" xfId="2186"/>
    <cellStyle name="Comma 2 2 3 2 2 2 2 4" xfId="1024"/>
    <cellStyle name="Comma 2 2 3 2 2 2 2 4 2" xfId="2570"/>
    <cellStyle name="Comma 2 2 3 2 2 2 2 5" xfId="1802"/>
    <cellStyle name="Comma 2 2 3 2 2 2 3" xfId="352"/>
    <cellStyle name="Comma 2 2 3 2 2 2 3 2" xfId="736"/>
    <cellStyle name="Comma 2 2 3 2 2 2 3 2 2" xfId="1504"/>
    <cellStyle name="Comma 2 2 3 2 2 2 3 2 2 2" xfId="3050"/>
    <cellStyle name="Comma 2 2 3 2 2 2 3 2 3" xfId="2282"/>
    <cellStyle name="Comma 2 2 3 2 2 2 3 3" xfId="1120"/>
    <cellStyle name="Comma 2 2 3 2 2 2 3 3 2" xfId="2666"/>
    <cellStyle name="Comma 2 2 3 2 2 2 3 4" xfId="1898"/>
    <cellStyle name="Comma 2 2 3 2 2 2 4" xfId="544"/>
    <cellStyle name="Comma 2 2 3 2 2 2 4 2" xfId="1312"/>
    <cellStyle name="Comma 2 2 3 2 2 2 4 2 2" xfId="2858"/>
    <cellStyle name="Comma 2 2 3 2 2 2 4 3" xfId="2090"/>
    <cellStyle name="Comma 2 2 3 2 2 2 5" xfId="928"/>
    <cellStyle name="Comma 2 2 3 2 2 2 5 2" xfId="2474"/>
    <cellStyle name="Comma 2 2 3 2 2 2 6" xfId="1706"/>
    <cellStyle name="Comma 2 2 3 2 2 3" xfId="208"/>
    <cellStyle name="Comma 2 2 3 2 2 3 2" xfId="400"/>
    <cellStyle name="Comma 2 2 3 2 2 3 2 2" xfId="784"/>
    <cellStyle name="Comma 2 2 3 2 2 3 2 2 2" xfId="1552"/>
    <cellStyle name="Comma 2 2 3 2 2 3 2 2 2 2" xfId="3098"/>
    <cellStyle name="Comma 2 2 3 2 2 3 2 2 3" xfId="2330"/>
    <cellStyle name="Comma 2 2 3 2 2 3 2 3" xfId="1168"/>
    <cellStyle name="Comma 2 2 3 2 2 3 2 3 2" xfId="2714"/>
    <cellStyle name="Comma 2 2 3 2 2 3 2 4" xfId="1946"/>
    <cellStyle name="Comma 2 2 3 2 2 3 3" xfId="592"/>
    <cellStyle name="Comma 2 2 3 2 2 3 3 2" xfId="1360"/>
    <cellStyle name="Comma 2 2 3 2 2 3 3 2 2" xfId="2906"/>
    <cellStyle name="Comma 2 2 3 2 2 3 3 3" xfId="2138"/>
    <cellStyle name="Comma 2 2 3 2 2 3 4" xfId="976"/>
    <cellStyle name="Comma 2 2 3 2 2 3 4 2" xfId="2522"/>
    <cellStyle name="Comma 2 2 3 2 2 3 5" xfId="1754"/>
    <cellStyle name="Comma 2 2 3 2 2 4" xfId="304"/>
    <cellStyle name="Comma 2 2 3 2 2 4 2" xfId="688"/>
    <cellStyle name="Comma 2 2 3 2 2 4 2 2" xfId="1456"/>
    <cellStyle name="Comma 2 2 3 2 2 4 2 2 2" xfId="3002"/>
    <cellStyle name="Comma 2 2 3 2 2 4 2 3" xfId="2234"/>
    <cellStyle name="Comma 2 2 3 2 2 4 3" xfId="1072"/>
    <cellStyle name="Comma 2 2 3 2 2 4 3 2" xfId="2618"/>
    <cellStyle name="Comma 2 2 3 2 2 4 4" xfId="1850"/>
    <cellStyle name="Comma 2 2 3 2 2 5" xfId="496"/>
    <cellStyle name="Comma 2 2 3 2 2 5 2" xfId="1264"/>
    <cellStyle name="Comma 2 2 3 2 2 5 2 2" xfId="2810"/>
    <cellStyle name="Comma 2 2 3 2 2 5 3" xfId="2042"/>
    <cellStyle name="Comma 2 2 3 2 2 6" xfId="880"/>
    <cellStyle name="Comma 2 2 3 2 2 6 2" xfId="2426"/>
    <cellStyle name="Comma 2 2 3 2 2 7" xfId="1658"/>
    <cellStyle name="Comma 2 2 3 2 3" xfId="136"/>
    <cellStyle name="Comma 2 2 3 2 3 2" xfId="232"/>
    <cellStyle name="Comma 2 2 3 2 3 2 2" xfId="424"/>
    <cellStyle name="Comma 2 2 3 2 3 2 2 2" xfId="808"/>
    <cellStyle name="Comma 2 2 3 2 3 2 2 2 2" xfId="1576"/>
    <cellStyle name="Comma 2 2 3 2 3 2 2 2 2 2" xfId="3122"/>
    <cellStyle name="Comma 2 2 3 2 3 2 2 2 3" xfId="2354"/>
    <cellStyle name="Comma 2 2 3 2 3 2 2 3" xfId="1192"/>
    <cellStyle name="Comma 2 2 3 2 3 2 2 3 2" xfId="2738"/>
    <cellStyle name="Comma 2 2 3 2 3 2 2 4" xfId="1970"/>
    <cellStyle name="Comma 2 2 3 2 3 2 3" xfId="616"/>
    <cellStyle name="Comma 2 2 3 2 3 2 3 2" xfId="1384"/>
    <cellStyle name="Comma 2 2 3 2 3 2 3 2 2" xfId="2930"/>
    <cellStyle name="Comma 2 2 3 2 3 2 3 3" xfId="2162"/>
    <cellStyle name="Comma 2 2 3 2 3 2 4" xfId="1000"/>
    <cellStyle name="Comma 2 2 3 2 3 2 4 2" xfId="2546"/>
    <cellStyle name="Comma 2 2 3 2 3 2 5" xfId="1778"/>
    <cellStyle name="Comma 2 2 3 2 3 3" xfId="328"/>
    <cellStyle name="Comma 2 2 3 2 3 3 2" xfId="712"/>
    <cellStyle name="Comma 2 2 3 2 3 3 2 2" xfId="1480"/>
    <cellStyle name="Comma 2 2 3 2 3 3 2 2 2" xfId="3026"/>
    <cellStyle name="Comma 2 2 3 2 3 3 2 3" xfId="2258"/>
    <cellStyle name="Comma 2 2 3 2 3 3 3" xfId="1096"/>
    <cellStyle name="Comma 2 2 3 2 3 3 3 2" xfId="2642"/>
    <cellStyle name="Comma 2 2 3 2 3 3 4" xfId="1874"/>
    <cellStyle name="Comma 2 2 3 2 3 4" xfId="520"/>
    <cellStyle name="Comma 2 2 3 2 3 4 2" xfId="1288"/>
    <cellStyle name="Comma 2 2 3 2 3 4 2 2" xfId="2834"/>
    <cellStyle name="Comma 2 2 3 2 3 4 3" xfId="2066"/>
    <cellStyle name="Comma 2 2 3 2 3 5" xfId="904"/>
    <cellStyle name="Comma 2 2 3 2 3 5 2" xfId="2450"/>
    <cellStyle name="Comma 2 2 3 2 3 6" xfId="1682"/>
    <cellStyle name="Comma 2 2 3 2 4" xfId="184"/>
    <cellStyle name="Comma 2 2 3 2 4 2" xfId="376"/>
    <cellStyle name="Comma 2 2 3 2 4 2 2" xfId="760"/>
    <cellStyle name="Comma 2 2 3 2 4 2 2 2" xfId="1528"/>
    <cellStyle name="Comma 2 2 3 2 4 2 2 2 2" xfId="3074"/>
    <cellStyle name="Comma 2 2 3 2 4 2 2 3" xfId="2306"/>
    <cellStyle name="Comma 2 2 3 2 4 2 3" xfId="1144"/>
    <cellStyle name="Comma 2 2 3 2 4 2 3 2" xfId="2690"/>
    <cellStyle name="Comma 2 2 3 2 4 2 4" xfId="1922"/>
    <cellStyle name="Comma 2 2 3 2 4 3" xfId="568"/>
    <cellStyle name="Comma 2 2 3 2 4 3 2" xfId="1336"/>
    <cellStyle name="Comma 2 2 3 2 4 3 2 2" xfId="2882"/>
    <cellStyle name="Comma 2 2 3 2 4 3 3" xfId="2114"/>
    <cellStyle name="Comma 2 2 3 2 4 4" xfId="952"/>
    <cellStyle name="Comma 2 2 3 2 4 4 2" xfId="2498"/>
    <cellStyle name="Comma 2 2 3 2 4 5" xfId="1730"/>
    <cellStyle name="Comma 2 2 3 2 5" xfId="280"/>
    <cellStyle name="Comma 2 2 3 2 5 2" xfId="664"/>
    <cellStyle name="Comma 2 2 3 2 5 2 2" xfId="1432"/>
    <cellStyle name="Comma 2 2 3 2 5 2 2 2" xfId="2978"/>
    <cellStyle name="Comma 2 2 3 2 5 2 3" xfId="2210"/>
    <cellStyle name="Comma 2 2 3 2 5 3" xfId="1048"/>
    <cellStyle name="Comma 2 2 3 2 5 3 2" xfId="2594"/>
    <cellStyle name="Comma 2 2 3 2 5 4" xfId="1826"/>
    <cellStyle name="Comma 2 2 3 2 6" xfId="472"/>
    <cellStyle name="Comma 2 2 3 2 6 2" xfId="1240"/>
    <cellStyle name="Comma 2 2 3 2 6 2 2" xfId="2786"/>
    <cellStyle name="Comma 2 2 3 2 6 3" xfId="2018"/>
    <cellStyle name="Comma 2 2 3 2 7" xfId="856"/>
    <cellStyle name="Comma 2 2 3 2 7 2" xfId="2402"/>
    <cellStyle name="Comma 2 2 3 2 8" xfId="1634"/>
    <cellStyle name="Comma 2 2 3 3" xfId="100"/>
    <cellStyle name="Comma 2 2 3 3 2" xfId="148"/>
    <cellStyle name="Comma 2 2 3 3 2 2" xfId="244"/>
    <cellStyle name="Comma 2 2 3 3 2 2 2" xfId="436"/>
    <cellStyle name="Comma 2 2 3 3 2 2 2 2" xfId="820"/>
    <cellStyle name="Comma 2 2 3 3 2 2 2 2 2" xfId="1588"/>
    <cellStyle name="Comma 2 2 3 3 2 2 2 2 2 2" xfId="3134"/>
    <cellStyle name="Comma 2 2 3 3 2 2 2 2 3" xfId="2366"/>
    <cellStyle name="Comma 2 2 3 3 2 2 2 3" xfId="1204"/>
    <cellStyle name="Comma 2 2 3 3 2 2 2 3 2" xfId="2750"/>
    <cellStyle name="Comma 2 2 3 3 2 2 2 4" xfId="1982"/>
    <cellStyle name="Comma 2 2 3 3 2 2 3" xfId="628"/>
    <cellStyle name="Comma 2 2 3 3 2 2 3 2" xfId="1396"/>
    <cellStyle name="Comma 2 2 3 3 2 2 3 2 2" xfId="2942"/>
    <cellStyle name="Comma 2 2 3 3 2 2 3 3" xfId="2174"/>
    <cellStyle name="Comma 2 2 3 3 2 2 4" xfId="1012"/>
    <cellStyle name="Comma 2 2 3 3 2 2 4 2" xfId="2558"/>
    <cellStyle name="Comma 2 2 3 3 2 2 5" xfId="1790"/>
    <cellStyle name="Comma 2 2 3 3 2 3" xfId="340"/>
    <cellStyle name="Comma 2 2 3 3 2 3 2" xfId="724"/>
    <cellStyle name="Comma 2 2 3 3 2 3 2 2" xfId="1492"/>
    <cellStyle name="Comma 2 2 3 3 2 3 2 2 2" xfId="3038"/>
    <cellStyle name="Comma 2 2 3 3 2 3 2 3" xfId="2270"/>
    <cellStyle name="Comma 2 2 3 3 2 3 3" xfId="1108"/>
    <cellStyle name="Comma 2 2 3 3 2 3 3 2" xfId="2654"/>
    <cellStyle name="Comma 2 2 3 3 2 3 4" xfId="1886"/>
    <cellStyle name="Comma 2 2 3 3 2 4" xfId="532"/>
    <cellStyle name="Comma 2 2 3 3 2 4 2" xfId="1300"/>
    <cellStyle name="Comma 2 2 3 3 2 4 2 2" xfId="2846"/>
    <cellStyle name="Comma 2 2 3 3 2 4 3" xfId="2078"/>
    <cellStyle name="Comma 2 2 3 3 2 5" xfId="916"/>
    <cellStyle name="Comma 2 2 3 3 2 5 2" xfId="2462"/>
    <cellStyle name="Comma 2 2 3 3 2 6" xfId="1694"/>
    <cellStyle name="Comma 2 2 3 3 3" xfId="196"/>
    <cellStyle name="Comma 2 2 3 3 3 2" xfId="388"/>
    <cellStyle name="Comma 2 2 3 3 3 2 2" xfId="772"/>
    <cellStyle name="Comma 2 2 3 3 3 2 2 2" xfId="1540"/>
    <cellStyle name="Comma 2 2 3 3 3 2 2 2 2" xfId="3086"/>
    <cellStyle name="Comma 2 2 3 3 3 2 2 3" xfId="2318"/>
    <cellStyle name="Comma 2 2 3 3 3 2 3" xfId="1156"/>
    <cellStyle name="Comma 2 2 3 3 3 2 3 2" xfId="2702"/>
    <cellStyle name="Comma 2 2 3 3 3 2 4" xfId="1934"/>
    <cellStyle name="Comma 2 2 3 3 3 3" xfId="580"/>
    <cellStyle name="Comma 2 2 3 3 3 3 2" xfId="1348"/>
    <cellStyle name="Comma 2 2 3 3 3 3 2 2" xfId="2894"/>
    <cellStyle name="Comma 2 2 3 3 3 3 3" xfId="2126"/>
    <cellStyle name="Comma 2 2 3 3 3 4" xfId="964"/>
    <cellStyle name="Comma 2 2 3 3 3 4 2" xfId="2510"/>
    <cellStyle name="Comma 2 2 3 3 3 5" xfId="1742"/>
    <cellStyle name="Comma 2 2 3 3 4" xfId="292"/>
    <cellStyle name="Comma 2 2 3 3 4 2" xfId="676"/>
    <cellStyle name="Comma 2 2 3 3 4 2 2" xfId="1444"/>
    <cellStyle name="Comma 2 2 3 3 4 2 2 2" xfId="2990"/>
    <cellStyle name="Comma 2 2 3 3 4 2 3" xfId="2222"/>
    <cellStyle name="Comma 2 2 3 3 4 3" xfId="1060"/>
    <cellStyle name="Comma 2 2 3 3 4 3 2" xfId="2606"/>
    <cellStyle name="Comma 2 2 3 3 4 4" xfId="1838"/>
    <cellStyle name="Comma 2 2 3 3 5" xfId="484"/>
    <cellStyle name="Comma 2 2 3 3 5 2" xfId="1252"/>
    <cellStyle name="Comma 2 2 3 3 5 2 2" xfId="2798"/>
    <cellStyle name="Comma 2 2 3 3 5 3" xfId="2030"/>
    <cellStyle name="Comma 2 2 3 3 6" xfId="868"/>
    <cellStyle name="Comma 2 2 3 3 6 2" xfId="2414"/>
    <cellStyle name="Comma 2 2 3 3 7" xfId="1646"/>
    <cellStyle name="Comma 2 2 3 4" xfId="124"/>
    <cellStyle name="Comma 2 2 3 4 2" xfId="220"/>
    <cellStyle name="Comma 2 2 3 4 2 2" xfId="412"/>
    <cellStyle name="Comma 2 2 3 4 2 2 2" xfId="796"/>
    <cellStyle name="Comma 2 2 3 4 2 2 2 2" xfId="1564"/>
    <cellStyle name="Comma 2 2 3 4 2 2 2 2 2" xfId="3110"/>
    <cellStyle name="Comma 2 2 3 4 2 2 2 3" xfId="2342"/>
    <cellStyle name="Comma 2 2 3 4 2 2 3" xfId="1180"/>
    <cellStyle name="Comma 2 2 3 4 2 2 3 2" xfId="2726"/>
    <cellStyle name="Comma 2 2 3 4 2 2 4" xfId="1958"/>
    <cellStyle name="Comma 2 2 3 4 2 3" xfId="604"/>
    <cellStyle name="Comma 2 2 3 4 2 3 2" xfId="1372"/>
    <cellStyle name="Comma 2 2 3 4 2 3 2 2" xfId="2918"/>
    <cellStyle name="Comma 2 2 3 4 2 3 3" xfId="2150"/>
    <cellStyle name="Comma 2 2 3 4 2 4" xfId="988"/>
    <cellStyle name="Comma 2 2 3 4 2 4 2" xfId="2534"/>
    <cellStyle name="Comma 2 2 3 4 2 5" xfId="1766"/>
    <cellStyle name="Comma 2 2 3 4 3" xfId="316"/>
    <cellStyle name="Comma 2 2 3 4 3 2" xfId="700"/>
    <cellStyle name="Comma 2 2 3 4 3 2 2" xfId="1468"/>
    <cellStyle name="Comma 2 2 3 4 3 2 2 2" xfId="3014"/>
    <cellStyle name="Comma 2 2 3 4 3 2 3" xfId="2246"/>
    <cellStyle name="Comma 2 2 3 4 3 3" xfId="1084"/>
    <cellStyle name="Comma 2 2 3 4 3 3 2" xfId="2630"/>
    <cellStyle name="Comma 2 2 3 4 3 4" xfId="1862"/>
    <cellStyle name="Comma 2 2 3 4 4" xfId="508"/>
    <cellStyle name="Comma 2 2 3 4 4 2" xfId="1276"/>
    <cellStyle name="Comma 2 2 3 4 4 2 2" xfId="2822"/>
    <cellStyle name="Comma 2 2 3 4 4 3" xfId="2054"/>
    <cellStyle name="Comma 2 2 3 4 5" xfId="892"/>
    <cellStyle name="Comma 2 2 3 4 5 2" xfId="2438"/>
    <cellStyle name="Comma 2 2 3 4 6" xfId="1670"/>
    <cellStyle name="Comma 2 2 3 5" xfId="172"/>
    <cellStyle name="Comma 2 2 3 5 2" xfId="364"/>
    <cellStyle name="Comma 2 2 3 5 2 2" xfId="748"/>
    <cellStyle name="Comma 2 2 3 5 2 2 2" xfId="1516"/>
    <cellStyle name="Comma 2 2 3 5 2 2 2 2" xfId="3062"/>
    <cellStyle name="Comma 2 2 3 5 2 2 3" xfId="2294"/>
    <cellStyle name="Comma 2 2 3 5 2 3" xfId="1132"/>
    <cellStyle name="Comma 2 2 3 5 2 3 2" xfId="2678"/>
    <cellStyle name="Comma 2 2 3 5 2 4" xfId="1910"/>
    <cellStyle name="Comma 2 2 3 5 3" xfId="556"/>
    <cellStyle name="Comma 2 2 3 5 3 2" xfId="1324"/>
    <cellStyle name="Comma 2 2 3 5 3 2 2" xfId="2870"/>
    <cellStyle name="Comma 2 2 3 5 3 3" xfId="2102"/>
    <cellStyle name="Comma 2 2 3 5 4" xfId="940"/>
    <cellStyle name="Comma 2 2 3 5 4 2" xfId="2486"/>
    <cellStyle name="Comma 2 2 3 5 5" xfId="1718"/>
    <cellStyle name="Comma 2 2 3 6" xfId="268"/>
    <cellStyle name="Comma 2 2 3 6 2" xfId="652"/>
    <cellStyle name="Comma 2 2 3 6 2 2" xfId="1420"/>
    <cellStyle name="Comma 2 2 3 6 2 2 2" xfId="2966"/>
    <cellStyle name="Comma 2 2 3 6 2 3" xfId="2198"/>
    <cellStyle name="Comma 2 2 3 6 3" xfId="1036"/>
    <cellStyle name="Comma 2 2 3 6 3 2" xfId="2582"/>
    <cellStyle name="Comma 2 2 3 6 4" xfId="1814"/>
    <cellStyle name="Comma 2 2 3 7" xfId="460"/>
    <cellStyle name="Comma 2 2 3 7 2" xfId="1228"/>
    <cellStyle name="Comma 2 2 3 7 2 2" xfId="2774"/>
    <cellStyle name="Comma 2 2 3 7 3" xfId="2006"/>
    <cellStyle name="Comma 2 2 3 8" xfId="844"/>
    <cellStyle name="Comma 2 2 3 8 2" xfId="2390"/>
    <cellStyle name="Comma 2 2 3 9" xfId="1622"/>
    <cellStyle name="Comma 2 2 4" xfId="1609"/>
    <cellStyle name="Comma 2 2 4 2" xfId="3155"/>
    <cellStyle name="Comma 2 3" xfId="32"/>
    <cellStyle name="Comma 2 3 2" xfId="70"/>
    <cellStyle name="Comma 2 3 2 2" xfId="90"/>
    <cellStyle name="Comma 2 3 2 2 2" xfId="114"/>
    <cellStyle name="Comma 2 3 2 2 2 2" xfId="162"/>
    <cellStyle name="Comma 2 3 2 2 2 2 2" xfId="258"/>
    <cellStyle name="Comma 2 3 2 2 2 2 2 2" xfId="450"/>
    <cellStyle name="Comma 2 3 2 2 2 2 2 2 2" xfId="834"/>
    <cellStyle name="Comma 2 3 2 2 2 2 2 2 2 2" xfId="1602"/>
    <cellStyle name="Comma 2 3 2 2 2 2 2 2 2 2 2" xfId="3148"/>
    <cellStyle name="Comma 2 3 2 2 2 2 2 2 2 3" xfId="2380"/>
    <cellStyle name="Comma 2 3 2 2 2 2 2 2 3" xfId="1218"/>
    <cellStyle name="Comma 2 3 2 2 2 2 2 2 3 2" xfId="2764"/>
    <cellStyle name="Comma 2 3 2 2 2 2 2 2 4" xfId="1996"/>
    <cellStyle name="Comma 2 3 2 2 2 2 2 3" xfId="642"/>
    <cellStyle name="Comma 2 3 2 2 2 2 2 3 2" xfId="1410"/>
    <cellStyle name="Comma 2 3 2 2 2 2 2 3 2 2" xfId="2956"/>
    <cellStyle name="Comma 2 3 2 2 2 2 2 3 3" xfId="2188"/>
    <cellStyle name="Comma 2 3 2 2 2 2 2 4" xfId="1026"/>
    <cellStyle name="Comma 2 3 2 2 2 2 2 4 2" xfId="2572"/>
    <cellStyle name="Comma 2 3 2 2 2 2 2 5" xfId="1804"/>
    <cellStyle name="Comma 2 3 2 2 2 2 3" xfId="354"/>
    <cellStyle name="Comma 2 3 2 2 2 2 3 2" xfId="738"/>
    <cellStyle name="Comma 2 3 2 2 2 2 3 2 2" xfId="1506"/>
    <cellStyle name="Comma 2 3 2 2 2 2 3 2 2 2" xfId="3052"/>
    <cellStyle name="Comma 2 3 2 2 2 2 3 2 3" xfId="2284"/>
    <cellStyle name="Comma 2 3 2 2 2 2 3 3" xfId="1122"/>
    <cellStyle name="Comma 2 3 2 2 2 2 3 3 2" xfId="2668"/>
    <cellStyle name="Comma 2 3 2 2 2 2 3 4" xfId="1900"/>
    <cellStyle name="Comma 2 3 2 2 2 2 4" xfId="546"/>
    <cellStyle name="Comma 2 3 2 2 2 2 4 2" xfId="1314"/>
    <cellStyle name="Comma 2 3 2 2 2 2 4 2 2" xfId="2860"/>
    <cellStyle name="Comma 2 3 2 2 2 2 4 3" xfId="2092"/>
    <cellStyle name="Comma 2 3 2 2 2 2 5" xfId="930"/>
    <cellStyle name="Comma 2 3 2 2 2 2 5 2" xfId="2476"/>
    <cellStyle name="Comma 2 3 2 2 2 2 6" xfId="1708"/>
    <cellStyle name="Comma 2 3 2 2 2 3" xfId="210"/>
    <cellStyle name="Comma 2 3 2 2 2 3 2" xfId="402"/>
    <cellStyle name="Comma 2 3 2 2 2 3 2 2" xfId="786"/>
    <cellStyle name="Comma 2 3 2 2 2 3 2 2 2" xfId="1554"/>
    <cellStyle name="Comma 2 3 2 2 2 3 2 2 2 2" xfId="3100"/>
    <cellStyle name="Comma 2 3 2 2 2 3 2 2 3" xfId="2332"/>
    <cellStyle name="Comma 2 3 2 2 2 3 2 3" xfId="1170"/>
    <cellStyle name="Comma 2 3 2 2 2 3 2 3 2" xfId="2716"/>
    <cellStyle name="Comma 2 3 2 2 2 3 2 4" xfId="1948"/>
    <cellStyle name="Comma 2 3 2 2 2 3 3" xfId="594"/>
    <cellStyle name="Comma 2 3 2 2 2 3 3 2" xfId="1362"/>
    <cellStyle name="Comma 2 3 2 2 2 3 3 2 2" xfId="2908"/>
    <cellStyle name="Comma 2 3 2 2 2 3 3 3" xfId="2140"/>
    <cellStyle name="Comma 2 3 2 2 2 3 4" xfId="978"/>
    <cellStyle name="Comma 2 3 2 2 2 3 4 2" xfId="2524"/>
    <cellStyle name="Comma 2 3 2 2 2 3 5" xfId="1756"/>
    <cellStyle name="Comma 2 3 2 2 2 4" xfId="306"/>
    <cellStyle name="Comma 2 3 2 2 2 4 2" xfId="690"/>
    <cellStyle name="Comma 2 3 2 2 2 4 2 2" xfId="1458"/>
    <cellStyle name="Comma 2 3 2 2 2 4 2 2 2" xfId="3004"/>
    <cellStyle name="Comma 2 3 2 2 2 4 2 3" xfId="2236"/>
    <cellStyle name="Comma 2 3 2 2 2 4 3" xfId="1074"/>
    <cellStyle name="Comma 2 3 2 2 2 4 3 2" xfId="2620"/>
    <cellStyle name="Comma 2 3 2 2 2 4 4" xfId="1852"/>
    <cellStyle name="Comma 2 3 2 2 2 5" xfId="498"/>
    <cellStyle name="Comma 2 3 2 2 2 5 2" xfId="1266"/>
    <cellStyle name="Comma 2 3 2 2 2 5 2 2" xfId="2812"/>
    <cellStyle name="Comma 2 3 2 2 2 5 3" xfId="2044"/>
    <cellStyle name="Comma 2 3 2 2 2 6" xfId="882"/>
    <cellStyle name="Comma 2 3 2 2 2 6 2" xfId="2428"/>
    <cellStyle name="Comma 2 3 2 2 2 7" xfId="1660"/>
    <cellStyle name="Comma 2 3 2 2 3" xfId="138"/>
    <cellStyle name="Comma 2 3 2 2 3 2" xfId="234"/>
    <cellStyle name="Comma 2 3 2 2 3 2 2" xfId="426"/>
    <cellStyle name="Comma 2 3 2 2 3 2 2 2" xfId="810"/>
    <cellStyle name="Comma 2 3 2 2 3 2 2 2 2" xfId="1578"/>
    <cellStyle name="Comma 2 3 2 2 3 2 2 2 2 2" xfId="3124"/>
    <cellStyle name="Comma 2 3 2 2 3 2 2 2 3" xfId="2356"/>
    <cellStyle name="Comma 2 3 2 2 3 2 2 3" xfId="1194"/>
    <cellStyle name="Comma 2 3 2 2 3 2 2 3 2" xfId="2740"/>
    <cellStyle name="Comma 2 3 2 2 3 2 2 4" xfId="1972"/>
    <cellStyle name="Comma 2 3 2 2 3 2 3" xfId="618"/>
    <cellStyle name="Comma 2 3 2 2 3 2 3 2" xfId="1386"/>
    <cellStyle name="Comma 2 3 2 2 3 2 3 2 2" xfId="2932"/>
    <cellStyle name="Comma 2 3 2 2 3 2 3 3" xfId="2164"/>
    <cellStyle name="Comma 2 3 2 2 3 2 4" xfId="1002"/>
    <cellStyle name="Comma 2 3 2 2 3 2 4 2" xfId="2548"/>
    <cellStyle name="Comma 2 3 2 2 3 2 5" xfId="1780"/>
    <cellStyle name="Comma 2 3 2 2 3 3" xfId="330"/>
    <cellStyle name="Comma 2 3 2 2 3 3 2" xfId="714"/>
    <cellStyle name="Comma 2 3 2 2 3 3 2 2" xfId="1482"/>
    <cellStyle name="Comma 2 3 2 2 3 3 2 2 2" xfId="3028"/>
    <cellStyle name="Comma 2 3 2 2 3 3 2 3" xfId="2260"/>
    <cellStyle name="Comma 2 3 2 2 3 3 3" xfId="1098"/>
    <cellStyle name="Comma 2 3 2 2 3 3 3 2" xfId="2644"/>
    <cellStyle name="Comma 2 3 2 2 3 3 4" xfId="1876"/>
    <cellStyle name="Comma 2 3 2 2 3 4" xfId="522"/>
    <cellStyle name="Comma 2 3 2 2 3 4 2" xfId="1290"/>
    <cellStyle name="Comma 2 3 2 2 3 4 2 2" xfId="2836"/>
    <cellStyle name="Comma 2 3 2 2 3 4 3" xfId="2068"/>
    <cellStyle name="Comma 2 3 2 2 3 5" xfId="906"/>
    <cellStyle name="Comma 2 3 2 2 3 5 2" xfId="2452"/>
    <cellStyle name="Comma 2 3 2 2 3 6" xfId="1684"/>
    <cellStyle name="Comma 2 3 2 2 4" xfId="186"/>
    <cellStyle name="Comma 2 3 2 2 4 2" xfId="378"/>
    <cellStyle name="Comma 2 3 2 2 4 2 2" xfId="762"/>
    <cellStyle name="Comma 2 3 2 2 4 2 2 2" xfId="1530"/>
    <cellStyle name="Comma 2 3 2 2 4 2 2 2 2" xfId="3076"/>
    <cellStyle name="Comma 2 3 2 2 4 2 2 3" xfId="2308"/>
    <cellStyle name="Comma 2 3 2 2 4 2 3" xfId="1146"/>
    <cellStyle name="Comma 2 3 2 2 4 2 3 2" xfId="2692"/>
    <cellStyle name="Comma 2 3 2 2 4 2 4" xfId="1924"/>
    <cellStyle name="Comma 2 3 2 2 4 3" xfId="570"/>
    <cellStyle name="Comma 2 3 2 2 4 3 2" xfId="1338"/>
    <cellStyle name="Comma 2 3 2 2 4 3 2 2" xfId="2884"/>
    <cellStyle name="Comma 2 3 2 2 4 3 3" xfId="2116"/>
    <cellStyle name="Comma 2 3 2 2 4 4" xfId="954"/>
    <cellStyle name="Comma 2 3 2 2 4 4 2" xfId="2500"/>
    <cellStyle name="Comma 2 3 2 2 4 5" xfId="1732"/>
    <cellStyle name="Comma 2 3 2 2 5" xfId="282"/>
    <cellStyle name="Comma 2 3 2 2 5 2" xfId="666"/>
    <cellStyle name="Comma 2 3 2 2 5 2 2" xfId="1434"/>
    <cellStyle name="Comma 2 3 2 2 5 2 2 2" xfId="2980"/>
    <cellStyle name="Comma 2 3 2 2 5 2 3" xfId="2212"/>
    <cellStyle name="Comma 2 3 2 2 5 3" xfId="1050"/>
    <cellStyle name="Comma 2 3 2 2 5 3 2" xfId="2596"/>
    <cellStyle name="Comma 2 3 2 2 5 4" xfId="1828"/>
    <cellStyle name="Comma 2 3 2 2 6" xfId="474"/>
    <cellStyle name="Comma 2 3 2 2 6 2" xfId="1242"/>
    <cellStyle name="Comma 2 3 2 2 6 2 2" xfId="2788"/>
    <cellStyle name="Comma 2 3 2 2 6 3" xfId="2020"/>
    <cellStyle name="Comma 2 3 2 2 7" xfId="858"/>
    <cellStyle name="Comma 2 3 2 2 7 2" xfId="2404"/>
    <cellStyle name="Comma 2 3 2 2 8" xfId="1636"/>
    <cellStyle name="Comma 2 3 2 3" xfId="102"/>
    <cellStyle name="Comma 2 3 2 3 2" xfId="150"/>
    <cellStyle name="Comma 2 3 2 3 2 2" xfId="246"/>
    <cellStyle name="Comma 2 3 2 3 2 2 2" xfId="438"/>
    <cellStyle name="Comma 2 3 2 3 2 2 2 2" xfId="822"/>
    <cellStyle name="Comma 2 3 2 3 2 2 2 2 2" xfId="1590"/>
    <cellStyle name="Comma 2 3 2 3 2 2 2 2 2 2" xfId="3136"/>
    <cellStyle name="Comma 2 3 2 3 2 2 2 2 3" xfId="2368"/>
    <cellStyle name="Comma 2 3 2 3 2 2 2 3" xfId="1206"/>
    <cellStyle name="Comma 2 3 2 3 2 2 2 3 2" xfId="2752"/>
    <cellStyle name="Comma 2 3 2 3 2 2 2 4" xfId="1984"/>
    <cellStyle name="Comma 2 3 2 3 2 2 3" xfId="630"/>
    <cellStyle name="Comma 2 3 2 3 2 2 3 2" xfId="1398"/>
    <cellStyle name="Comma 2 3 2 3 2 2 3 2 2" xfId="2944"/>
    <cellStyle name="Comma 2 3 2 3 2 2 3 3" xfId="2176"/>
    <cellStyle name="Comma 2 3 2 3 2 2 4" xfId="1014"/>
    <cellStyle name="Comma 2 3 2 3 2 2 4 2" xfId="2560"/>
    <cellStyle name="Comma 2 3 2 3 2 2 5" xfId="1792"/>
    <cellStyle name="Comma 2 3 2 3 2 3" xfId="342"/>
    <cellStyle name="Comma 2 3 2 3 2 3 2" xfId="726"/>
    <cellStyle name="Comma 2 3 2 3 2 3 2 2" xfId="1494"/>
    <cellStyle name="Comma 2 3 2 3 2 3 2 2 2" xfId="3040"/>
    <cellStyle name="Comma 2 3 2 3 2 3 2 3" xfId="2272"/>
    <cellStyle name="Comma 2 3 2 3 2 3 3" xfId="1110"/>
    <cellStyle name="Comma 2 3 2 3 2 3 3 2" xfId="2656"/>
    <cellStyle name="Comma 2 3 2 3 2 3 4" xfId="1888"/>
    <cellStyle name="Comma 2 3 2 3 2 4" xfId="534"/>
    <cellStyle name="Comma 2 3 2 3 2 4 2" xfId="1302"/>
    <cellStyle name="Comma 2 3 2 3 2 4 2 2" xfId="2848"/>
    <cellStyle name="Comma 2 3 2 3 2 4 3" xfId="2080"/>
    <cellStyle name="Comma 2 3 2 3 2 5" xfId="918"/>
    <cellStyle name="Comma 2 3 2 3 2 5 2" xfId="2464"/>
    <cellStyle name="Comma 2 3 2 3 2 6" xfId="1696"/>
    <cellStyle name="Comma 2 3 2 3 3" xfId="198"/>
    <cellStyle name="Comma 2 3 2 3 3 2" xfId="390"/>
    <cellStyle name="Comma 2 3 2 3 3 2 2" xfId="774"/>
    <cellStyle name="Comma 2 3 2 3 3 2 2 2" xfId="1542"/>
    <cellStyle name="Comma 2 3 2 3 3 2 2 2 2" xfId="3088"/>
    <cellStyle name="Comma 2 3 2 3 3 2 2 3" xfId="2320"/>
    <cellStyle name="Comma 2 3 2 3 3 2 3" xfId="1158"/>
    <cellStyle name="Comma 2 3 2 3 3 2 3 2" xfId="2704"/>
    <cellStyle name="Comma 2 3 2 3 3 2 4" xfId="1936"/>
    <cellStyle name="Comma 2 3 2 3 3 3" xfId="582"/>
    <cellStyle name="Comma 2 3 2 3 3 3 2" xfId="1350"/>
    <cellStyle name="Comma 2 3 2 3 3 3 2 2" xfId="2896"/>
    <cellStyle name="Comma 2 3 2 3 3 3 3" xfId="2128"/>
    <cellStyle name="Comma 2 3 2 3 3 4" xfId="966"/>
    <cellStyle name="Comma 2 3 2 3 3 4 2" xfId="2512"/>
    <cellStyle name="Comma 2 3 2 3 3 5" xfId="1744"/>
    <cellStyle name="Comma 2 3 2 3 4" xfId="294"/>
    <cellStyle name="Comma 2 3 2 3 4 2" xfId="678"/>
    <cellStyle name="Comma 2 3 2 3 4 2 2" xfId="1446"/>
    <cellStyle name="Comma 2 3 2 3 4 2 2 2" xfId="2992"/>
    <cellStyle name="Comma 2 3 2 3 4 2 3" xfId="2224"/>
    <cellStyle name="Comma 2 3 2 3 4 3" xfId="1062"/>
    <cellStyle name="Comma 2 3 2 3 4 3 2" xfId="2608"/>
    <cellStyle name="Comma 2 3 2 3 4 4" xfId="1840"/>
    <cellStyle name="Comma 2 3 2 3 5" xfId="486"/>
    <cellStyle name="Comma 2 3 2 3 5 2" xfId="1254"/>
    <cellStyle name="Comma 2 3 2 3 5 2 2" xfId="2800"/>
    <cellStyle name="Comma 2 3 2 3 5 3" xfId="2032"/>
    <cellStyle name="Comma 2 3 2 3 6" xfId="870"/>
    <cellStyle name="Comma 2 3 2 3 6 2" xfId="2416"/>
    <cellStyle name="Comma 2 3 2 3 7" xfId="1648"/>
    <cellStyle name="Comma 2 3 2 4" xfId="126"/>
    <cellStyle name="Comma 2 3 2 4 2" xfId="222"/>
    <cellStyle name="Comma 2 3 2 4 2 2" xfId="414"/>
    <cellStyle name="Comma 2 3 2 4 2 2 2" xfId="798"/>
    <cellStyle name="Comma 2 3 2 4 2 2 2 2" xfId="1566"/>
    <cellStyle name="Comma 2 3 2 4 2 2 2 2 2" xfId="3112"/>
    <cellStyle name="Comma 2 3 2 4 2 2 2 3" xfId="2344"/>
    <cellStyle name="Comma 2 3 2 4 2 2 3" xfId="1182"/>
    <cellStyle name="Comma 2 3 2 4 2 2 3 2" xfId="2728"/>
    <cellStyle name="Comma 2 3 2 4 2 2 4" xfId="1960"/>
    <cellStyle name="Comma 2 3 2 4 2 3" xfId="606"/>
    <cellStyle name="Comma 2 3 2 4 2 3 2" xfId="1374"/>
    <cellStyle name="Comma 2 3 2 4 2 3 2 2" xfId="2920"/>
    <cellStyle name="Comma 2 3 2 4 2 3 3" xfId="2152"/>
    <cellStyle name="Comma 2 3 2 4 2 4" xfId="990"/>
    <cellStyle name="Comma 2 3 2 4 2 4 2" xfId="2536"/>
    <cellStyle name="Comma 2 3 2 4 2 5" xfId="1768"/>
    <cellStyle name="Comma 2 3 2 4 3" xfId="318"/>
    <cellStyle name="Comma 2 3 2 4 3 2" xfId="702"/>
    <cellStyle name="Comma 2 3 2 4 3 2 2" xfId="1470"/>
    <cellStyle name="Comma 2 3 2 4 3 2 2 2" xfId="3016"/>
    <cellStyle name="Comma 2 3 2 4 3 2 3" xfId="2248"/>
    <cellStyle name="Comma 2 3 2 4 3 3" xfId="1086"/>
    <cellStyle name="Comma 2 3 2 4 3 3 2" xfId="2632"/>
    <cellStyle name="Comma 2 3 2 4 3 4" xfId="1864"/>
    <cellStyle name="Comma 2 3 2 4 4" xfId="510"/>
    <cellStyle name="Comma 2 3 2 4 4 2" xfId="1278"/>
    <cellStyle name="Comma 2 3 2 4 4 2 2" xfId="2824"/>
    <cellStyle name="Comma 2 3 2 4 4 3" xfId="2056"/>
    <cellStyle name="Comma 2 3 2 4 5" xfId="894"/>
    <cellStyle name="Comma 2 3 2 4 5 2" xfId="2440"/>
    <cellStyle name="Comma 2 3 2 4 6" xfId="1672"/>
    <cellStyle name="Comma 2 3 2 5" xfId="174"/>
    <cellStyle name="Comma 2 3 2 5 2" xfId="366"/>
    <cellStyle name="Comma 2 3 2 5 2 2" xfId="750"/>
    <cellStyle name="Comma 2 3 2 5 2 2 2" xfId="1518"/>
    <cellStyle name="Comma 2 3 2 5 2 2 2 2" xfId="3064"/>
    <cellStyle name="Comma 2 3 2 5 2 2 3" xfId="2296"/>
    <cellStyle name="Comma 2 3 2 5 2 3" xfId="1134"/>
    <cellStyle name="Comma 2 3 2 5 2 3 2" xfId="2680"/>
    <cellStyle name="Comma 2 3 2 5 2 4" xfId="1912"/>
    <cellStyle name="Comma 2 3 2 5 3" xfId="558"/>
    <cellStyle name="Comma 2 3 2 5 3 2" xfId="1326"/>
    <cellStyle name="Comma 2 3 2 5 3 2 2" xfId="2872"/>
    <cellStyle name="Comma 2 3 2 5 3 3" xfId="2104"/>
    <cellStyle name="Comma 2 3 2 5 4" xfId="942"/>
    <cellStyle name="Comma 2 3 2 5 4 2" xfId="2488"/>
    <cellStyle name="Comma 2 3 2 5 5" xfId="1720"/>
    <cellStyle name="Comma 2 3 2 6" xfId="270"/>
    <cellStyle name="Comma 2 3 2 6 2" xfId="654"/>
    <cellStyle name="Comma 2 3 2 6 2 2" xfId="1422"/>
    <cellStyle name="Comma 2 3 2 6 2 2 2" xfId="2968"/>
    <cellStyle name="Comma 2 3 2 6 2 3" xfId="2200"/>
    <cellStyle name="Comma 2 3 2 6 3" xfId="1038"/>
    <cellStyle name="Comma 2 3 2 6 3 2" xfId="2584"/>
    <cellStyle name="Comma 2 3 2 6 4" xfId="1816"/>
    <cellStyle name="Comma 2 3 2 7" xfId="462"/>
    <cellStyle name="Comma 2 3 2 7 2" xfId="1230"/>
    <cellStyle name="Comma 2 3 2 7 2 2" xfId="2776"/>
    <cellStyle name="Comma 2 3 2 7 3" xfId="2008"/>
    <cellStyle name="Comma 2 3 2 8" xfId="846"/>
    <cellStyle name="Comma 2 3 2 8 2" xfId="2392"/>
    <cellStyle name="Comma 2 3 2 9" xfId="1624"/>
    <cellStyle name="Comma 2 3 3" xfId="1611"/>
    <cellStyle name="Comma 2 3 3 2" xfId="3157"/>
    <cellStyle name="Comma 2 4" xfId="67"/>
    <cellStyle name="Comma 2 4 2" xfId="87"/>
    <cellStyle name="Comma 2 4 2 2" xfId="111"/>
    <cellStyle name="Comma 2 4 2 2 2" xfId="159"/>
    <cellStyle name="Comma 2 4 2 2 2 2" xfId="255"/>
    <cellStyle name="Comma 2 4 2 2 2 2 2" xfId="447"/>
    <cellStyle name="Comma 2 4 2 2 2 2 2 2" xfId="831"/>
    <cellStyle name="Comma 2 4 2 2 2 2 2 2 2" xfId="1599"/>
    <cellStyle name="Comma 2 4 2 2 2 2 2 2 2 2" xfId="3145"/>
    <cellStyle name="Comma 2 4 2 2 2 2 2 2 3" xfId="2377"/>
    <cellStyle name="Comma 2 4 2 2 2 2 2 3" xfId="1215"/>
    <cellStyle name="Comma 2 4 2 2 2 2 2 3 2" xfId="2761"/>
    <cellStyle name="Comma 2 4 2 2 2 2 2 4" xfId="1993"/>
    <cellStyle name="Comma 2 4 2 2 2 2 3" xfId="639"/>
    <cellStyle name="Comma 2 4 2 2 2 2 3 2" xfId="1407"/>
    <cellStyle name="Comma 2 4 2 2 2 2 3 2 2" xfId="2953"/>
    <cellStyle name="Comma 2 4 2 2 2 2 3 3" xfId="2185"/>
    <cellStyle name="Comma 2 4 2 2 2 2 4" xfId="1023"/>
    <cellStyle name="Comma 2 4 2 2 2 2 4 2" xfId="2569"/>
    <cellStyle name="Comma 2 4 2 2 2 2 5" xfId="1801"/>
    <cellStyle name="Comma 2 4 2 2 2 3" xfId="351"/>
    <cellStyle name="Comma 2 4 2 2 2 3 2" xfId="735"/>
    <cellStyle name="Comma 2 4 2 2 2 3 2 2" xfId="1503"/>
    <cellStyle name="Comma 2 4 2 2 2 3 2 2 2" xfId="3049"/>
    <cellStyle name="Comma 2 4 2 2 2 3 2 3" xfId="2281"/>
    <cellStyle name="Comma 2 4 2 2 2 3 3" xfId="1119"/>
    <cellStyle name="Comma 2 4 2 2 2 3 3 2" xfId="2665"/>
    <cellStyle name="Comma 2 4 2 2 2 3 4" xfId="1897"/>
    <cellStyle name="Comma 2 4 2 2 2 4" xfId="543"/>
    <cellStyle name="Comma 2 4 2 2 2 4 2" xfId="1311"/>
    <cellStyle name="Comma 2 4 2 2 2 4 2 2" xfId="2857"/>
    <cellStyle name="Comma 2 4 2 2 2 4 3" xfId="2089"/>
    <cellStyle name="Comma 2 4 2 2 2 5" xfId="927"/>
    <cellStyle name="Comma 2 4 2 2 2 5 2" xfId="2473"/>
    <cellStyle name="Comma 2 4 2 2 2 6" xfId="1705"/>
    <cellStyle name="Comma 2 4 2 2 3" xfId="207"/>
    <cellStyle name="Comma 2 4 2 2 3 2" xfId="399"/>
    <cellStyle name="Comma 2 4 2 2 3 2 2" xfId="783"/>
    <cellStyle name="Comma 2 4 2 2 3 2 2 2" xfId="1551"/>
    <cellStyle name="Comma 2 4 2 2 3 2 2 2 2" xfId="3097"/>
    <cellStyle name="Comma 2 4 2 2 3 2 2 3" xfId="2329"/>
    <cellStyle name="Comma 2 4 2 2 3 2 3" xfId="1167"/>
    <cellStyle name="Comma 2 4 2 2 3 2 3 2" xfId="2713"/>
    <cellStyle name="Comma 2 4 2 2 3 2 4" xfId="1945"/>
    <cellStyle name="Comma 2 4 2 2 3 3" xfId="591"/>
    <cellStyle name="Comma 2 4 2 2 3 3 2" xfId="1359"/>
    <cellStyle name="Comma 2 4 2 2 3 3 2 2" xfId="2905"/>
    <cellStyle name="Comma 2 4 2 2 3 3 3" xfId="2137"/>
    <cellStyle name="Comma 2 4 2 2 3 4" xfId="975"/>
    <cellStyle name="Comma 2 4 2 2 3 4 2" xfId="2521"/>
    <cellStyle name="Comma 2 4 2 2 3 5" xfId="1753"/>
    <cellStyle name="Comma 2 4 2 2 4" xfId="303"/>
    <cellStyle name="Comma 2 4 2 2 4 2" xfId="687"/>
    <cellStyle name="Comma 2 4 2 2 4 2 2" xfId="1455"/>
    <cellStyle name="Comma 2 4 2 2 4 2 2 2" xfId="3001"/>
    <cellStyle name="Comma 2 4 2 2 4 2 3" xfId="2233"/>
    <cellStyle name="Comma 2 4 2 2 4 3" xfId="1071"/>
    <cellStyle name="Comma 2 4 2 2 4 3 2" xfId="2617"/>
    <cellStyle name="Comma 2 4 2 2 4 4" xfId="1849"/>
    <cellStyle name="Comma 2 4 2 2 5" xfId="495"/>
    <cellStyle name="Comma 2 4 2 2 5 2" xfId="1263"/>
    <cellStyle name="Comma 2 4 2 2 5 2 2" xfId="2809"/>
    <cellStyle name="Comma 2 4 2 2 5 3" xfId="2041"/>
    <cellStyle name="Comma 2 4 2 2 6" xfId="879"/>
    <cellStyle name="Comma 2 4 2 2 6 2" xfId="2425"/>
    <cellStyle name="Comma 2 4 2 2 7" xfId="1657"/>
    <cellStyle name="Comma 2 4 2 3" xfId="135"/>
    <cellStyle name="Comma 2 4 2 3 2" xfId="231"/>
    <cellStyle name="Comma 2 4 2 3 2 2" xfId="423"/>
    <cellStyle name="Comma 2 4 2 3 2 2 2" xfId="807"/>
    <cellStyle name="Comma 2 4 2 3 2 2 2 2" xfId="1575"/>
    <cellStyle name="Comma 2 4 2 3 2 2 2 2 2" xfId="3121"/>
    <cellStyle name="Comma 2 4 2 3 2 2 2 3" xfId="2353"/>
    <cellStyle name="Comma 2 4 2 3 2 2 3" xfId="1191"/>
    <cellStyle name="Comma 2 4 2 3 2 2 3 2" xfId="2737"/>
    <cellStyle name="Comma 2 4 2 3 2 2 4" xfId="1969"/>
    <cellStyle name="Comma 2 4 2 3 2 3" xfId="615"/>
    <cellStyle name="Comma 2 4 2 3 2 3 2" xfId="1383"/>
    <cellStyle name="Comma 2 4 2 3 2 3 2 2" xfId="2929"/>
    <cellStyle name="Comma 2 4 2 3 2 3 3" xfId="2161"/>
    <cellStyle name="Comma 2 4 2 3 2 4" xfId="999"/>
    <cellStyle name="Comma 2 4 2 3 2 4 2" xfId="2545"/>
    <cellStyle name="Comma 2 4 2 3 2 5" xfId="1777"/>
    <cellStyle name="Comma 2 4 2 3 3" xfId="327"/>
    <cellStyle name="Comma 2 4 2 3 3 2" xfId="711"/>
    <cellStyle name="Comma 2 4 2 3 3 2 2" xfId="1479"/>
    <cellStyle name="Comma 2 4 2 3 3 2 2 2" xfId="3025"/>
    <cellStyle name="Comma 2 4 2 3 3 2 3" xfId="2257"/>
    <cellStyle name="Comma 2 4 2 3 3 3" xfId="1095"/>
    <cellStyle name="Comma 2 4 2 3 3 3 2" xfId="2641"/>
    <cellStyle name="Comma 2 4 2 3 3 4" xfId="1873"/>
    <cellStyle name="Comma 2 4 2 3 4" xfId="519"/>
    <cellStyle name="Comma 2 4 2 3 4 2" xfId="1287"/>
    <cellStyle name="Comma 2 4 2 3 4 2 2" xfId="2833"/>
    <cellStyle name="Comma 2 4 2 3 4 3" xfId="2065"/>
    <cellStyle name="Comma 2 4 2 3 5" xfId="903"/>
    <cellStyle name="Comma 2 4 2 3 5 2" xfId="2449"/>
    <cellStyle name="Comma 2 4 2 3 6" xfId="1681"/>
    <cellStyle name="Comma 2 4 2 4" xfId="183"/>
    <cellStyle name="Comma 2 4 2 4 2" xfId="375"/>
    <cellStyle name="Comma 2 4 2 4 2 2" xfId="759"/>
    <cellStyle name="Comma 2 4 2 4 2 2 2" xfId="1527"/>
    <cellStyle name="Comma 2 4 2 4 2 2 2 2" xfId="3073"/>
    <cellStyle name="Comma 2 4 2 4 2 2 3" xfId="2305"/>
    <cellStyle name="Comma 2 4 2 4 2 3" xfId="1143"/>
    <cellStyle name="Comma 2 4 2 4 2 3 2" xfId="2689"/>
    <cellStyle name="Comma 2 4 2 4 2 4" xfId="1921"/>
    <cellStyle name="Comma 2 4 2 4 3" xfId="567"/>
    <cellStyle name="Comma 2 4 2 4 3 2" xfId="1335"/>
    <cellStyle name="Comma 2 4 2 4 3 2 2" xfId="2881"/>
    <cellStyle name="Comma 2 4 2 4 3 3" xfId="2113"/>
    <cellStyle name="Comma 2 4 2 4 4" xfId="951"/>
    <cellStyle name="Comma 2 4 2 4 4 2" xfId="2497"/>
    <cellStyle name="Comma 2 4 2 4 5" xfId="1729"/>
    <cellStyle name="Comma 2 4 2 5" xfId="279"/>
    <cellStyle name="Comma 2 4 2 5 2" xfId="663"/>
    <cellStyle name="Comma 2 4 2 5 2 2" xfId="1431"/>
    <cellStyle name="Comma 2 4 2 5 2 2 2" xfId="2977"/>
    <cellStyle name="Comma 2 4 2 5 2 3" xfId="2209"/>
    <cellStyle name="Comma 2 4 2 5 3" xfId="1047"/>
    <cellStyle name="Comma 2 4 2 5 3 2" xfId="2593"/>
    <cellStyle name="Comma 2 4 2 5 4" xfId="1825"/>
    <cellStyle name="Comma 2 4 2 6" xfId="471"/>
    <cellStyle name="Comma 2 4 2 6 2" xfId="1239"/>
    <cellStyle name="Comma 2 4 2 6 2 2" xfId="2785"/>
    <cellStyle name="Comma 2 4 2 6 3" xfId="2017"/>
    <cellStyle name="Comma 2 4 2 7" xfId="855"/>
    <cellStyle name="Comma 2 4 2 7 2" xfId="2401"/>
    <cellStyle name="Comma 2 4 2 8" xfId="1633"/>
    <cellStyle name="Comma 2 4 3" xfId="99"/>
    <cellStyle name="Comma 2 4 3 2" xfId="147"/>
    <cellStyle name="Comma 2 4 3 2 2" xfId="243"/>
    <cellStyle name="Comma 2 4 3 2 2 2" xfId="435"/>
    <cellStyle name="Comma 2 4 3 2 2 2 2" xfId="819"/>
    <cellStyle name="Comma 2 4 3 2 2 2 2 2" xfId="1587"/>
    <cellStyle name="Comma 2 4 3 2 2 2 2 2 2" xfId="3133"/>
    <cellStyle name="Comma 2 4 3 2 2 2 2 3" xfId="2365"/>
    <cellStyle name="Comma 2 4 3 2 2 2 3" xfId="1203"/>
    <cellStyle name="Comma 2 4 3 2 2 2 3 2" xfId="2749"/>
    <cellStyle name="Comma 2 4 3 2 2 2 4" xfId="1981"/>
    <cellStyle name="Comma 2 4 3 2 2 3" xfId="627"/>
    <cellStyle name="Comma 2 4 3 2 2 3 2" xfId="1395"/>
    <cellStyle name="Comma 2 4 3 2 2 3 2 2" xfId="2941"/>
    <cellStyle name="Comma 2 4 3 2 2 3 3" xfId="2173"/>
    <cellStyle name="Comma 2 4 3 2 2 4" xfId="1011"/>
    <cellStyle name="Comma 2 4 3 2 2 4 2" xfId="2557"/>
    <cellStyle name="Comma 2 4 3 2 2 5" xfId="1789"/>
    <cellStyle name="Comma 2 4 3 2 3" xfId="339"/>
    <cellStyle name="Comma 2 4 3 2 3 2" xfId="723"/>
    <cellStyle name="Comma 2 4 3 2 3 2 2" xfId="1491"/>
    <cellStyle name="Comma 2 4 3 2 3 2 2 2" xfId="3037"/>
    <cellStyle name="Comma 2 4 3 2 3 2 3" xfId="2269"/>
    <cellStyle name="Comma 2 4 3 2 3 3" xfId="1107"/>
    <cellStyle name="Comma 2 4 3 2 3 3 2" xfId="2653"/>
    <cellStyle name="Comma 2 4 3 2 3 4" xfId="1885"/>
    <cellStyle name="Comma 2 4 3 2 4" xfId="531"/>
    <cellStyle name="Comma 2 4 3 2 4 2" xfId="1299"/>
    <cellStyle name="Comma 2 4 3 2 4 2 2" xfId="2845"/>
    <cellStyle name="Comma 2 4 3 2 4 3" xfId="2077"/>
    <cellStyle name="Comma 2 4 3 2 5" xfId="915"/>
    <cellStyle name="Comma 2 4 3 2 5 2" xfId="2461"/>
    <cellStyle name="Comma 2 4 3 2 6" xfId="1693"/>
    <cellStyle name="Comma 2 4 3 3" xfId="195"/>
    <cellStyle name="Comma 2 4 3 3 2" xfId="387"/>
    <cellStyle name="Comma 2 4 3 3 2 2" xfId="771"/>
    <cellStyle name="Comma 2 4 3 3 2 2 2" xfId="1539"/>
    <cellStyle name="Comma 2 4 3 3 2 2 2 2" xfId="3085"/>
    <cellStyle name="Comma 2 4 3 3 2 2 3" xfId="2317"/>
    <cellStyle name="Comma 2 4 3 3 2 3" xfId="1155"/>
    <cellStyle name="Comma 2 4 3 3 2 3 2" xfId="2701"/>
    <cellStyle name="Comma 2 4 3 3 2 4" xfId="1933"/>
    <cellStyle name="Comma 2 4 3 3 3" xfId="579"/>
    <cellStyle name="Comma 2 4 3 3 3 2" xfId="1347"/>
    <cellStyle name="Comma 2 4 3 3 3 2 2" xfId="2893"/>
    <cellStyle name="Comma 2 4 3 3 3 3" xfId="2125"/>
    <cellStyle name="Comma 2 4 3 3 4" xfId="963"/>
    <cellStyle name="Comma 2 4 3 3 4 2" xfId="2509"/>
    <cellStyle name="Comma 2 4 3 3 5" xfId="1741"/>
    <cellStyle name="Comma 2 4 3 4" xfId="291"/>
    <cellStyle name="Comma 2 4 3 4 2" xfId="675"/>
    <cellStyle name="Comma 2 4 3 4 2 2" xfId="1443"/>
    <cellStyle name="Comma 2 4 3 4 2 2 2" xfId="2989"/>
    <cellStyle name="Comma 2 4 3 4 2 3" xfId="2221"/>
    <cellStyle name="Comma 2 4 3 4 3" xfId="1059"/>
    <cellStyle name="Comma 2 4 3 4 3 2" xfId="2605"/>
    <cellStyle name="Comma 2 4 3 4 4" xfId="1837"/>
    <cellStyle name="Comma 2 4 3 5" xfId="483"/>
    <cellStyle name="Comma 2 4 3 5 2" xfId="1251"/>
    <cellStyle name="Comma 2 4 3 5 2 2" xfId="2797"/>
    <cellStyle name="Comma 2 4 3 5 3" xfId="2029"/>
    <cellStyle name="Comma 2 4 3 6" xfId="867"/>
    <cellStyle name="Comma 2 4 3 6 2" xfId="2413"/>
    <cellStyle name="Comma 2 4 3 7" xfId="1645"/>
    <cellStyle name="Comma 2 4 4" xfId="123"/>
    <cellStyle name="Comma 2 4 4 2" xfId="219"/>
    <cellStyle name="Comma 2 4 4 2 2" xfId="411"/>
    <cellStyle name="Comma 2 4 4 2 2 2" xfId="795"/>
    <cellStyle name="Comma 2 4 4 2 2 2 2" xfId="1563"/>
    <cellStyle name="Comma 2 4 4 2 2 2 2 2" xfId="3109"/>
    <cellStyle name="Comma 2 4 4 2 2 2 3" xfId="2341"/>
    <cellStyle name="Comma 2 4 4 2 2 3" xfId="1179"/>
    <cellStyle name="Comma 2 4 4 2 2 3 2" xfId="2725"/>
    <cellStyle name="Comma 2 4 4 2 2 4" xfId="1957"/>
    <cellStyle name="Comma 2 4 4 2 3" xfId="603"/>
    <cellStyle name="Comma 2 4 4 2 3 2" xfId="1371"/>
    <cellStyle name="Comma 2 4 4 2 3 2 2" xfId="2917"/>
    <cellStyle name="Comma 2 4 4 2 3 3" xfId="2149"/>
    <cellStyle name="Comma 2 4 4 2 4" xfId="987"/>
    <cellStyle name="Comma 2 4 4 2 4 2" xfId="2533"/>
    <cellStyle name="Comma 2 4 4 2 5" xfId="1765"/>
    <cellStyle name="Comma 2 4 4 3" xfId="315"/>
    <cellStyle name="Comma 2 4 4 3 2" xfId="699"/>
    <cellStyle name="Comma 2 4 4 3 2 2" xfId="1467"/>
    <cellStyle name="Comma 2 4 4 3 2 2 2" xfId="3013"/>
    <cellStyle name="Comma 2 4 4 3 2 3" xfId="2245"/>
    <cellStyle name="Comma 2 4 4 3 3" xfId="1083"/>
    <cellStyle name="Comma 2 4 4 3 3 2" xfId="2629"/>
    <cellStyle name="Comma 2 4 4 3 4" xfId="1861"/>
    <cellStyle name="Comma 2 4 4 4" xfId="507"/>
    <cellStyle name="Comma 2 4 4 4 2" xfId="1275"/>
    <cellStyle name="Comma 2 4 4 4 2 2" xfId="2821"/>
    <cellStyle name="Comma 2 4 4 4 3" xfId="2053"/>
    <cellStyle name="Comma 2 4 4 5" xfId="891"/>
    <cellStyle name="Comma 2 4 4 5 2" xfId="2437"/>
    <cellStyle name="Comma 2 4 4 6" xfId="1669"/>
    <cellStyle name="Comma 2 4 5" xfId="171"/>
    <cellStyle name="Comma 2 4 5 2" xfId="363"/>
    <cellStyle name="Comma 2 4 5 2 2" xfId="747"/>
    <cellStyle name="Comma 2 4 5 2 2 2" xfId="1515"/>
    <cellStyle name="Comma 2 4 5 2 2 2 2" xfId="3061"/>
    <cellStyle name="Comma 2 4 5 2 2 3" xfId="2293"/>
    <cellStyle name="Comma 2 4 5 2 3" xfId="1131"/>
    <cellStyle name="Comma 2 4 5 2 3 2" xfId="2677"/>
    <cellStyle name="Comma 2 4 5 2 4" xfId="1909"/>
    <cellStyle name="Comma 2 4 5 3" xfId="555"/>
    <cellStyle name="Comma 2 4 5 3 2" xfId="1323"/>
    <cellStyle name="Comma 2 4 5 3 2 2" xfId="2869"/>
    <cellStyle name="Comma 2 4 5 3 3" xfId="2101"/>
    <cellStyle name="Comma 2 4 5 4" xfId="939"/>
    <cellStyle name="Comma 2 4 5 4 2" xfId="2485"/>
    <cellStyle name="Comma 2 4 5 5" xfId="1717"/>
    <cellStyle name="Comma 2 4 6" xfId="267"/>
    <cellStyle name="Comma 2 4 6 2" xfId="651"/>
    <cellStyle name="Comma 2 4 6 2 2" xfId="1419"/>
    <cellStyle name="Comma 2 4 6 2 2 2" xfId="2965"/>
    <cellStyle name="Comma 2 4 6 2 3" xfId="2197"/>
    <cellStyle name="Comma 2 4 6 3" xfId="1035"/>
    <cellStyle name="Comma 2 4 6 3 2" xfId="2581"/>
    <cellStyle name="Comma 2 4 6 4" xfId="1813"/>
    <cellStyle name="Comma 2 4 7" xfId="459"/>
    <cellStyle name="Comma 2 4 7 2" xfId="1227"/>
    <cellStyle name="Comma 2 4 7 2 2" xfId="2773"/>
    <cellStyle name="Comma 2 4 7 3" xfId="2005"/>
    <cellStyle name="Comma 2 4 8" xfId="843"/>
    <cellStyle name="Comma 2 4 8 2" xfId="2389"/>
    <cellStyle name="Comma 2 4 9" xfId="1621"/>
    <cellStyle name="Comma 2 5" xfId="1608"/>
    <cellStyle name="Comma 2 5 2" xfId="3154"/>
    <cellStyle name="Comma 2 6" xfId="1617"/>
    <cellStyle name="Comma 3" xfId="33"/>
    <cellStyle name="Comma 3 2" xfId="34"/>
    <cellStyle name="Comma 3 2 2" xfId="72"/>
    <cellStyle name="Comma 3 2 2 2" xfId="92"/>
    <cellStyle name="Comma 3 2 2 2 2" xfId="116"/>
    <cellStyle name="Comma 3 2 2 2 2 2" xfId="164"/>
    <cellStyle name="Comma 3 2 2 2 2 2 2" xfId="260"/>
    <cellStyle name="Comma 3 2 2 2 2 2 2 2" xfId="452"/>
    <cellStyle name="Comma 3 2 2 2 2 2 2 2 2" xfId="836"/>
    <cellStyle name="Comma 3 2 2 2 2 2 2 2 2 2" xfId="1604"/>
    <cellStyle name="Comma 3 2 2 2 2 2 2 2 2 2 2" xfId="3150"/>
    <cellStyle name="Comma 3 2 2 2 2 2 2 2 2 3" xfId="2382"/>
    <cellStyle name="Comma 3 2 2 2 2 2 2 2 3" xfId="1220"/>
    <cellStyle name="Comma 3 2 2 2 2 2 2 2 3 2" xfId="2766"/>
    <cellStyle name="Comma 3 2 2 2 2 2 2 2 4" xfId="1998"/>
    <cellStyle name="Comma 3 2 2 2 2 2 2 3" xfId="644"/>
    <cellStyle name="Comma 3 2 2 2 2 2 2 3 2" xfId="1412"/>
    <cellStyle name="Comma 3 2 2 2 2 2 2 3 2 2" xfId="2958"/>
    <cellStyle name="Comma 3 2 2 2 2 2 2 3 3" xfId="2190"/>
    <cellStyle name="Comma 3 2 2 2 2 2 2 4" xfId="1028"/>
    <cellStyle name="Comma 3 2 2 2 2 2 2 4 2" xfId="2574"/>
    <cellStyle name="Comma 3 2 2 2 2 2 2 5" xfId="1806"/>
    <cellStyle name="Comma 3 2 2 2 2 2 3" xfId="356"/>
    <cellStyle name="Comma 3 2 2 2 2 2 3 2" xfId="740"/>
    <cellStyle name="Comma 3 2 2 2 2 2 3 2 2" xfId="1508"/>
    <cellStyle name="Comma 3 2 2 2 2 2 3 2 2 2" xfId="3054"/>
    <cellStyle name="Comma 3 2 2 2 2 2 3 2 3" xfId="2286"/>
    <cellStyle name="Comma 3 2 2 2 2 2 3 3" xfId="1124"/>
    <cellStyle name="Comma 3 2 2 2 2 2 3 3 2" xfId="2670"/>
    <cellStyle name="Comma 3 2 2 2 2 2 3 4" xfId="1902"/>
    <cellStyle name="Comma 3 2 2 2 2 2 4" xfId="548"/>
    <cellStyle name="Comma 3 2 2 2 2 2 4 2" xfId="1316"/>
    <cellStyle name="Comma 3 2 2 2 2 2 4 2 2" xfId="2862"/>
    <cellStyle name="Comma 3 2 2 2 2 2 4 3" xfId="2094"/>
    <cellStyle name="Comma 3 2 2 2 2 2 5" xfId="932"/>
    <cellStyle name="Comma 3 2 2 2 2 2 5 2" xfId="2478"/>
    <cellStyle name="Comma 3 2 2 2 2 2 6" xfId="1710"/>
    <cellStyle name="Comma 3 2 2 2 2 3" xfId="212"/>
    <cellStyle name="Comma 3 2 2 2 2 3 2" xfId="404"/>
    <cellStyle name="Comma 3 2 2 2 2 3 2 2" xfId="788"/>
    <cellStyle name="Comma 3 2 2 2 2 3 2 2 2" xfId="1556"/>
    <cellStyle name="Comma 3 2 2 2 2 3 2 2 2 2" xfId="3102"/>
    <cellStyle name="Comma 3 2 2 2 2 3 2 2 3" xfId="2334"/>
    <cellStyle name="Comma 3 2 2 2 2 3 2 3" xfId="1172"/>
    <cellStyle name="Comma 3 2 2 2 2 3 2 3 2" xfId="2718"/>
    <cellStyle name="Comma 3 2 2 2 2 3 2 4" xfId="1950"/>
    <cellStyle name="Comma 3 2 2 2 2 3 3" xfId="596"/>
    <cellStyle name="Comma 3 2 2 2 2 3 3 2" xfId="1364"/>
    <cellStyle name="Comma 3 2 2 2 2 3 3 2 2" xfId="2910"/>
    <cellStyle name="Comma 3 2 2 2 2 3 3 3" xfId="2142"/>
    <cellStyle name="Comma 3 2 2 2 2 3 4" xfId="980"/>
    <cellStyle name="Comma 3 2 2 2 2 3 4 2" xfId="2526"/>
    <cellStyle name="Comma 3 2 2 2 2 3 5" xfId="1758"/>
    <cellStyle name="Comma 3 2 2 2 2 4" xfId="308"/>
    <cellStyle name="Comma 3 2 2 2 2 4 2" xfId="692"/>
    <cellStyle name="Comma 3 2 2 2 2 4 2 2" xfId="1460"/>
    <cellStyle name="Comma 3 2 2 2 2 4 2 2 2" xfId="3006"/>
    <cellStyle name="Comma 3 2 2 2 2 4 2 3" xfId="2238"/>
    <cellStyle name="Comma 3 2 2 2 2 4 3" xfId="1076"/>
    <cellStyle name="Comma 3 2 2 2 2 4 3 2" xfId="2622"/>
    <cellStyle name="Comma 3 2 2 2 2 4 4" xfId="1854"/>
    <cellStyle name="Comma 3 2 2 2 2 5" xfId="500"/>
    <cellStyle name="Comma 3 2 2 2 2 5 2" xfId="1268"/>
    <cellStyle name="Comma 3 2 2 2 2 5 2 2" xfId="2814"/>
    <cellStyle name="Comma 3 2 2 2 2 5 3" xfId="2046"/>
    <cellStyle name="Comma 3 2 2 2 2 6" xfId="884"/>
    <cellStyle name="Comma 3 2 2 2 2 6 2" xfId="2430"/>
    <cellStyle name="Comma 3 2 2 2 2 7" xfId="1662"/>
    <cellStyle name="Comma 3 2 2 2 3" xfId="140"/>
    <cellStyle name="Comma 3 2 2 2 3 2" xfId="236"/>
    <cellStyle name="Comma 3 2 2 2 3 2 2" xfId="428"/>
    <cellStyle name="Comma 3 2 2 2 3 2 2 2" xfId="812"/>
    <cellStyle name="Comma 3 2 2 2 3 2 2 2 2" xfId="1580"/>
    <cellStyle name="Comma 3 2 2 2 3 2 2 2 2 2" xfId="3126"/>
    <cellStyle name="Comma 3 2 2 2 3 2 2 2 3" xfId="2358"/>
    <cellStyle name="Comma 3 2 2 2 3 2 2 3" xfId="1196"/>
    <cellStyle name="Comma 3 2 2 2 3 2 2 3 2" xfId="2742"/>
    <cellStyle name="Comma 3 2 2 2 3 2 2 4" xfId="1974"/>
    <cellStyle name="Comma 3 2 2 2 3 2 3" xfId="620"/>
    <cellStyle name="Comma 3 2 2 2 3 2 3 2" xfId="1388"/>
    <cellStyle name="Comma 3 2 2 2 3 2 3 2 2" xfId="2934"/>
    <cellStyle name="Comma 3 2 2 2 3 2 3 3" xfId="2166"/>
    <cellStyle name="Comma 3 2 2 2 3 2 4" xfId="1004"/>
    <cellStyle name="Comma 3 2 2 2 3 2 4 2" xfId="2550"/>
    <cellStyle name="Comma 3 2 2 2 3 2 5" xfId="1782"/>
    <cellStyle name="Comma 3 2 2 2 3 3" xfId="332"/>
    <cellStyle name="Comma 3 2 2 2 3 3 2" xfId="716"/>
    <cellStyle name="Comma 3 2 2 2 3 3 2 2" xfId="1484"/>
    <cellStyle name="Comma 3 2 2 2 3 3 2 2 2" xfId="3030"/>
    <cellStyle name="Comma 3 2 2 2 3 3 2 3" xfId="2262"/>
    <cellStyle name="Comma 3 2 2 2 3 3 3" xfId="1100"/>
    <cellStyle name="Comma 3 2 2 2 3 3 3 2" xfId="2646"/>
    <cellStyle name="Comma 3 2 2 2 3 3 4" xfId="1878"/>
    <cellStyle name="Comma 3 2 2 2 3 4" xfId="524"/>
    <cellStyle name="Comma 3 2 2 2 3 4 2" xfId="1292"/>
    <cellStyle name="Comma 3 2 2 2 3 4 2 2" xfId="2838"/>
    <cellStyle name="Comma 3 2 2 2 3 4 3" xfId="2070"/>
    <cellStyle name="Comma 3 2 2 2 3 5" xfId="908"/>
    <cellStyle name="Comma 3 2 2 2 3 5 2" xfId="2454"/>
    <cellStyle name="Comma 3 2 2 2 3 6" xfId="1686"/>
    <cellStyle name="Comma 3 2 2 2 4" xfId="188"/>
    <cellStyle name="Comma 3 2 2 2 4 2" xfId="380"/>
    <cellStyle name="Comma 3 2 2 2 4 2 2" xfId="764"/>
    <cellStyle name="Comma 3 2 2 2 4 2 2 2" xfId="1532"/>
    <cellStyle name="Comma 3 2 2 2 4 2 2 2 2" xfId="3078"/>
    <cellStyle name="Comma 3 2 2 2 4 2 2 3" xfId="2310"/>
    <cellStyle name="Comma 3 2 2 2 4 2 3" xfId="1148"/>
    <cellStyle name="Comma 3 2 2 2 4 2 3 2" xfId="2694"/>
    <cellStyle name="Comma 3 2 2 2 4 2 4" xfId="1926"/>
    <cellStyle name="Comma 3 2 2 2 4 3" xfId="572"/>
    <cellStyle name="Comma 3 2 2 2 4 3 2" xfId="1340"/>
    <cellStyle name="Comma 3 2 2 2 4 3 2 2" xfId="2886"/>
    <cellStyle name="Comma 3 2 2 2 4 3 3" xfId="2118"/>
    <cellStyle name="Comma 3 2 2 2 4 4" xfId="956"/>
    <cellStyle name="Comma 3 2 2 2 4 4 2" xfId="2502"/>
    <cellStyle name="Comma 3 2 2 2 4 5" xfId="1734"/>
    <cellStyle name="Comma 3 2 2 2 5" xfId="284"/>
    <cellStyle name="Comma 3 2 2 2 5 2" xfId="668"/>
    <cellStyle name="Comma 3 2 2 2 5 2 2" xfId="1436"/>
    <cellStyle name="Comma 3 2 2 2 5 2 2 2" xfId="2982"/>
    <cellStyle name="Comma 3 2 2 2 5 2 3" xfId="2214"/>
    <cellStyle name="Comma 3 2 2 2 5 3" xfId="1052"/>
    <cellStyle name="Comma 3 2 2 2 5 3 2" xfId="2598"/>
    <cellStyle name="Comma 3 2 2 2 5 4" xfId="1830"/>
    <cellStyle name="Comma 3 2 2 2 6" xfId="476"/>
    <cellStyle name="Comma 3 2 2 2 6 2" xfId="1244"/>
    <cellStyle name="Comma 3 2 2 2 6 2 2" xfId="2790"/>
    <cellStyle name="Comma 3 2 2 2 6 3" xfId="2022"/>
    <cellStyle name="Comma 3 2 2 2 7" xfId="860"/>
    <cellStyle name="Comma 3 2 2 2 7 2" xfId="2406"/>
    <cellStyle name="Comma 3 2 2 2 8" xfId="1638"/>
    <cellStyle name="Comma 3 2 2 3" xfId="104"/>
    <cellStyle name="Comma 3 2 2 3 2" xfId="152"/>
    <cellStyle name="Comma 3 2 2 3 2 2" xfId="248"/>
    <cellStyle name="Comma 3 2 2 3 2 2 2" xfId="440"/>
    <cellStyle name="Comma 3 2 2 3 2 2 2 2" xfId="824"/>
    <cellStyle name="Comma 3 2 2 3 2 2 2 2 2" xfId="1592"/>
    <cellStyle name="Comma 3 2 2 3 2 2 2 2 2 2" xfId="3138"/>
    <cellStyle name="Comma 3 2 2 3 2 2 2 2 3" xfId="2370"/>
    <cellStyle name="Comma 3 2 2 3 2 2 2 3" xfId="1208"/>
    <cellStyle name="Comma 3 2 2 3 2 2 2 3 2" xfId="2754"/>
    <cellStyle name="Comma 3 2 2 3 2 2 2 4" xfId="1986"/>
    <cellStyle name="Comma 3 2 2 3 2 2 3" xfId="632"/>
    <cellStyle name="Comma 3 2 2 3 2 2 3 2" xfId="1400"/>
    <cellStyle name="Comma 3 2 2 3 2 2 3 2 2" xfId="2946"/>
    <cellStyle name="Comma 3 2 2 3 2 2 3 3" xfId="2178"/>
    <cellStyle name="Comma 3 2 2 3 2 2 4" xfId="1016"/>
    <cellStyle name="Comma 3 2 2 3 2 2 4 2" xfId="2562"/>
    <cellStyle name="Comma 3 2 2 3 2 2 5" xfId="1794"/>
    <cellStyle name="Comma 3 2 2 3 2 3" xfId="344"/>
    <cellStyle name="Comma 3 2 2 3 2 3 2" xfId="728"/>
    <cellStyle name="Comma 3 2 2 3 2 3 2 2" xfId="1496"/>
    <cellStyle name="Comma 3 2 2 3 2 3 2 2 2" xfId="3042"/>
    <cellStyle name="Comma 3 2 2 3 2 3 2 3" xfId="2274"/>
    <cellStyle name="Comma 3 2 2 3 2 3 3" xfId="1112"/>
    <cellStyle name="Comma 3 2 2 3 2 3 3 2" xfId="2658"/>
    <cellStyle name="Comma 3 2 2 3 2 3 4" xfId="1890"/>
    <cellStyle name="Comma 3 2 2 3 2 4" xfId="536"/>
    <cellStyle name="Comma 3 2 2 3 2 4 2" xfId="1304"/>
    <cellStyle name="Comma 3 2 2 3 2 4 2 2" xfId="2850"/>
    <cellStyle name="Comma 3 2 2 3 2 4 3" xfId="2082"/>
    <cellStyle name="Comma 3 2 2 3 2 5" xfId="920"/>
    <cellStyle name="Comma 3 2 2 3 2 5 2" xfId="2466"/>
    <cellStyle name="Comma 3 2 2 3 2 6" xfId="1698"/>
    <cellStyle name="Comma 3 2 2 3 3" xfId="200"/>
    <cellStyle name="Comma 3 2 2 3 3 2" xfId="392"/>
    <cellStyle name="Comma 3 2 2 3 3 2 2" xfId="776"/>
    <cellStyle name="Comma 3 2 2 3 3 2 2 2" xfId="1544"/>
    <cellStyle name="Comma 3 2 2 3 3 2 2 2 2" xfId="3090"/>
    <cellStyle name="Comma 3 2 2 3 3 2 2 3" xfId="2322"/>
    <cellStyle name="Comma 3 2 2 3 3 2 3" xfId="1160"/>
    <cellStyle name="Comma 3 2 2 3 3 2 3 2" xfId="2706"/>
    <cellStyle name="Comma 3 2 2 3 3 2 4" xfId="1938"/>
    <cellStyle name="Comma 3 2 2 3 3 3" xfId="584"/>
    <cellStyle name="Comma 3 2 2 3 3 3 2" xfId="1352"/>
    <cellStyle name="Comma 3 2 2 3 3 3 2 2" xfId="2898"/>
    <cellStyle name="Comma 3 2 2 3 3 3 3" xfId="2130"/>
    <cellStyle name="Comma 3 2 2 3 3 4" xfId="968"/>
    <cellStyle name="Comma 3 2 2 3 3 4 2" xfId="2514"/>
    <cellStyle name="Comma 3 2 2 3 3 5" xfId="1746"/>
    <cellStyle name="Comma 3 2 2 3 4" xfId="296"/>
    <cellStyle name="Comma 3 2 2 3 4 2" xfId="680"/>
    <cellStyle name="Comma 3 2 2 3 4 2 2" xfId="1448"/>
    <cellStyle name="Comma 3 2 2 3 4 2 2 2" xfId="2994"/>
    <cellStyle name="Comma 3 2 2 3 4 2 3" xfId="2226"/>
    <cellStyle name="Comma 3 2 2 3 4 3" xfId="1064"/>
    <cellStyle name="Comma 3 2 2 3 4 3 2" xfId="2610"/>
    <cellStyle name="Comma 3 2 2 3 4 4" xfId="1842"/>
    <cellStyle name="Comma 3 2 2 3 5" xfId="488"/>
    <cellStyle name="Comma 3 2 2 3 5 2" xfId="1256"/>
    <cellStyle name="Comma 3 2 2 3 5 2 2" xfId="2802"/>
    <cellStyle name="Comma 3 2 2 3 5 3" xfId="2034"/>
    <cellStyle name="Comma 3 2 2 3 6" xfId="872"/>
    <cellStyle name="Comma 3 2 2 3 6 2" xfId="2418"/>
    <cellStyle name="Comma 3 2 2 3 7" xfId="1650"/>
    <cellStyle name="Comma 3 2 2 4" xfId="128"/>
    <cellStyle name="Comma 3 2 2 4 2" xfId="224"/>
    <cellStyle name="Comma 3 2 2 4 2 2" xfId="416"/>
    <cellStyle name="Comma 3 2 2 4 2 2 2" xfId="800"/>
    <cellStyle name="Comma 3 2 2 4 2 2 2 2" xfId="1568"/>
    <cellStyle name="Comma 3 2 2 4 2 2 2 2 2" xfId="3114"/>
    <cellStyle name="Comma 3 2 2 4 2 2 2 3" xfId="2346"/>
    <cellStyle name="Comma 3 2 2 4 2 2 3" xfId="1184"/>
    <cellStyle name="Comma 3 2 2 4 2 2 3 2" xfId="2730"/>
    <cellStyle name="Comma 3 2 2 4 2 2 4" xfId="1962"/>
    <cellStyle name="Comma 3 2 2 4 2 3" xfId="608"/>
    <cellStyle name="Comma 3 2 2 4 2 3 2" xfId="1376"/>
    <cellStyle name="Comma 3 2 2 4 2 3 2 2" xfId="2922"/>
    <cellStyle name="Comma 3 2 2 4 2 3 3" xfId="2154"/>
    <cellStyle name="Comma 3 2 2 4 2 4" xfId="992"/>
    <cellStyle name="Comma 3 2 2 4 2 4 2" xfId="2538"/>
    <cellStyle name="Comma 3 2 2 4 2 5" xfId="1770"/>
    <cellStyle name="Comma 3 2 2 4 3" xfId="320"/>
    <cellStyle name="Comma 3 2 2 4 3 2" xfId="704"/>
    <cellStyle name="Comma 3 2 2 4 3 2 2" xfId="1472"/>
    <cellStyle name="Comma 3 2 2 4 3 2 2 2" xfId="3018"/>
    <cellStyle name="Comma 3 2 2 4 3 2 3" xfId="2250"/>
    <cellStyle name="Comma 3 2 2 4 3 3" xfId="1088"/>
    <cellStyle name="Comma 3 2 2 4 3 3 2" xfId="2634"/>
    <cellStyle name="Comma 3 2 2 4 3 4" xfId="1866"/>
    <cellStyle name="Comma 3 2 2 4 4" xfId="512"/>
    <cellStyle name="Comma 3 2 2 4 4 2" xfId="1280"/>
    <cellStyle name="Comma 3 2 2 4 4 2 2" xfId="2826"/>
    <cellStyle name="Comma 3 2 2 4 4 3" xfId="2058"/>
    <cellStyle name="Comma 3 2 2 4 5" xfId="896"/>
    <cellStyle name="Comma 3 2 2 4 5 2" xfId="2442"/>
    <cellStyle name="Comma 3 2 2 4 6" xfId="1674"/>
    <cellStyle name="Comma 3 2 2 5" xfId="176"/>
    <cellStyle name="Comma 3 2 2 5 2" xfId="368"/>
    <cellStyle name="Comma 3 2 2 5 2 2" xfId="752"/>
    <cellStyle name="Comma 3 2 2 5 2 2 2" xfId="1520"/>
    <cellStyle name="Comma 3 2 2 5 2 2 2 2" xfId="3066"/>
    <cellStyle name="Comma 3 2 2 5 2 2 3" xfId="2298"/>
    <cellStyle name="Comma 3 2 2 5 2 3" xfId="1136"/>
    <cellStyle name="Comma 3 2 2 5 2 3 2" xfId="2682"/>
    <cellStyle name="Comma 3 2 2 5 2 4" xfId="1914"/>
    <cellStyle name="Comma 3 2 2 5 3" xfId="560"/>
    <cellStyle name="Comma 3 2 2 5 3 2" xfId="1328"/>
    <cellStyle name="Comma 3 2 2 5 3 2 2" xfId="2874"/>
    <cellStyle name="Comma 3 2 2 5 3 3" xfId="2106"/>
    <cellStyle name="Comma 3 2 2 5 4" xfId="944"/>
    <cellStyle name="Comma 3 2 2 5 4 2" xfId="2490"/>
    <cellStyle name="Comma 3 2 2 5 5" xfId="1722"/>
    <cellStyle name="Comma 3 2 2 6" xfId="272"/>
    <cellStyle name="Comma 3 2 2 6 2" xfId="656"/>
    <cellStyle name="Comma 3 2 2 6 2 2" xfId="1424"/>
    <cellStyle name="Comma 3 2 2 6 2 2 2" xfId="2970"/>
    <cellStyle name="Comma 3 2 2 6 2 3" xfId="2202"/>
    <cellStyle name="Comma 3 2 2 6 3" xfId="1040"/>
    <cellStyle name="Comma 3 2 2 6 3 2" xfId="2586"/>
    <cellStyle name="Comma 3 2 2 6 4" xfId="1818"/>
    <cellStyle name="Comma 3 2 2 7" xfId="464"/>
    <cellStyle name="Comma 3 2 2 7 2" xfId="1232"/>
    <cellStyle name="Comma 3 2 2 7 2 2" xfId="2778"/>
    <cellStyle name="Comma 3 2 2 7 3" xfId="2010"/>
    <cellStyle name="Comma 3 2 2 8" xfId="848"/>
    <cellStyle name="Comma 3 2 2 8 2" xfId="2394"/>
    <cellStyle name="Comma 3 2 2 9" xfId="1626"/>
    <cellStyle name="Comma 3 2 3" xfId="1613"/>
    <cellStyle name="Comma 3 2 3 2" xfId="3159"/>
    <cellStyle name="Comma 3 3" xfId="71"/>
    <cellStyle name="Comma 3 3 2" xfId="91"/>
    <cellStyle name="Comma 3 3 2 2" xfId="115"/>
    <cellStyle name="Comma 3 3 2 2 2" xfId="163"/>
    <cellStyle name="Comma 3 3 2 2 2 2" xfId="259"/>
    <cellStyle name="Comma 3 3 2 2 2 2 2" xfId="451"/>
    <cellStyle name="Comma 3 3 2 2 2 2 2 2" xfId="835"/>
    <cellStyle name="Comma 3 3 2 2 2 2 2 2 2" xfId="1603"/>
    <cellStyle name="Comma 3 3 2 2 2 2 2 2 2 2" xfId="3149"/>
    <cellStyle name="Comma 3 3 2 2 2 2 2 2 3" xfId="2381"/>
    <cellStyle name="Comma 3 3 2 2 2 2 2 3" xfId="1219"/>
    <cellStyle name="Comma 3 3 2 2 2 2 2 3 2" xfId="2765"/>
    <cellStyle name="Comma 3 3 2 2 2 2 2 4" xfId="1997"/>
    <cellStyle name="Comma 3 3 2 2 2 2 3" xfId="643"/>
    <cellStyle name="Comma 3 3 2 2 2 2 3 2" xfId="1411"/>
    <cellStyle name="Comma 3 3 2 2 2 2 3 2 2" xfId="2957"/>
    <cellStyle name="Comma 3 3 2 2 2 2 3 3" xfId="2189"/>
    <cellStyle name="Comma 3 3 2 2 2 2 4" xfId="1027"/>
    <cellStyle name="Comma 3 3 2 2 2 2 4 2" xfId="2573"/>
    <cellStyle name="Comma 3 3 2 2 2 2 5" xfId="1805"/>
    <cellStyle name="Comma 3 3 2 2 2 3" xfId="355"/>
    <cellStyle name="Comma 3 3 2 2 2 3 2" xfId="739"/>
    <cellStyle name="Comma 3 3 2 2 2 3 2 2" xfId="1507"/>
    <cellStyle name="Comma 3 3 2 2 2 3 2 2 2" xfId="3053"/>
    <cellStyle name="Comma 3 3 2 2 2 3 2 3" xfId="2285"/>
    <cellStyle name="Comma 3 3 2 2 2 3 3" xfId="1123"/>
    <cellStyle name="Comma 3 3 2 2 2 3 3 2" xfId="2669"/>
    <cellStyle name="Comma 3 3 2 2 2 3 4" xfId="1901"/>
    <cellStyle name="Comma 3 3 2 2 2 4" xfId="547"/>
    <cellStyle name="Comma 3 3 2 2 2 4 2" xfId="1315"/>
    <cellStyle name="Comma 3 3 2 2 2 4 2 2" xfId="2861"/>
    <cellStyle name="Comma 3 3 2 2 2 4 3" xfId="2093"/>
    <cellStyle name="Comma 3 3 2 2 2 5" xfId="931"/>
    <cellStyle name="Comma 3 3 2 2 2 5 2" xfId="2477"/>
    <cellStyle name="Comma 3 3 2 2 2 6" xfId="1709"/>
    <cellStyle name="Comma 3 3 2 2 3" xfId="211"/>
    <cellStyle name="Comma 3 3 2 2 3 2" xfId="403"/>
    <cellStyle name="Comma 3 3 2 2 3 2 2" xfId="787"/>
    <cellStyle name="Comma 3 3 2 2 3 2 2 2" xfId="1555"/>
    <cellStyle name="Comma 3 3 2 2 3 2 2 2 2" xfId="3101"/>
    <cellStyle name="Comma 3 3 2 2 3 2 2 3" xfId="2333"/>
    <cellStyle name="Comma 3 3 2 2 3 2 3" xfId="1171"/>
    <cellStyle name="Comma 3 3 2 2 3 2 3 2" xfId="2717"/>
    <cellStyle name="Comma 3 3 2 2 3 2 4" xfId="1949"/>
    <cellStyle name="Comma 3 3 2 2 3 3" xfId="595"/>
    <cellStyle name="Comma 3 3 2 2 3 3 2" xfId="1363"/>
    <cellStyle name="Comma 3 3 2 2 3 3 2 2" xfId="2909"/>
    <cellStyle name="Comma 3 3 2 2 3 3 3" xfId="2141"/>
    <cellStyle name="Comma 3 3 2 2 3 4" xfId="979"/>
    <cellStyle name="Comma 3 3 2 2 3 4 2" xfId="2525"/>
    <cellStyle name="Comma 3 3 2 2 3 5" xfId="1757"/>
    <cellStyle name="Comma 3 3 2 2 4" xfId="307"/>
    <cellStyle name="Comma 3 3 2 2 4 2" xfId="691"/>
    <cellStyle name="Comma 3 3 2 2 4 2 2" xfId="1459"/>
    <cellStyle name="Comma 3 3 2 2 4 2 2 2" xfId="3005"/>
    <cellStyle name="Comma 3 3 2 2 4 2 3" xfId="2237"/>
    <cellStyle name="Comma 3 3 2 2 4 3" xfId="1075"/>
    <cellStyle name="Comma 3 3 2 2 4 3 2" xfId="2621"/>
    <cellStyle name="Comma 3 3 2 2 4 4" xfId="1853"/>
    <cellStyle name="Comma 3 3 2 2 5" xfId="499"/>
    <cellStyle name="Comma 3 3 2 2 5 2" xfId="1267"/>
    <cellStyle name="Comma 3 3 2 2 5 2 2" xfId="2813"/>
    <cellStyle name="Comma 3 3 2 2 5 3" xfId="2045"/>
    <cellStyle name="Comma 3 3 2 2 6" xfId="883"/>
    <cellStyle name="Comma 3 3 2 2 6 2" xfId="2429"/>
    <cellStyle name="Comma 3 3 2 2 7" xfId="1661"/>
    <cellStyle name="Comma 3 3 2 3" xfId="139"/>
    <cellStyle name="Comma 3 3 2 3 2" xfId="235"/>
    <cellStyle name="Comma 3 3 2 3 2 2" xfId="427"/>
    <cellStyle name="Comma 3 3 2 3 2 2 2" xfId="811"/>
    <cellStyle name="Comma 3 3 2 3 2 2 2 2" xfId="1579"/>
    <cellStyle name="Comma 3 3 2 3 2 2 2 2 2" xfId="3125"/>
    <cellStyle name="Comma 3 3 2 3 2 2 2 3" xfId="2357"/>
    <cellStyle name="Comma 3 3 2 3 2 2 3" xfId="1195"/>
    <cellStyle name="Comma 3 3 2 3 2 2 3 2" xfId="2741"/>
    <cellStyle name="Comma 3 3 2 3 2 2 4" xfId="1973"/>
    <cellStyle name="Comma 3 3 2 3 2 3" xfId="619"/>
    <cellStyle name="Comma 3 3 2 3 2 3 2" xfId="1387"/>
    <cellStyle name="Comma 3 3 2 3 2 3 2 2" xfId="2933"/>
    <cellStyle name="Comma 3 3 2 3 2 3 3" xfId="2165"/>
    <cellStyle name="Comma 3 3 2 3 2 4" xfId="1003"/>
    <cellStyle name="Comma 3 3 2 3 2 4 2" xfId="2549"/>
    <cellStyle name="Comma 3 3 2 3 2 5" xfId="1781"/>
    <cellStyle name="Comma 3 3 2 3 3" xfId="331"/>
    <cellStyle name="Comma 3 3 2 3 3 2" xfId="715"/>
    <cellStyle name="Comma 3 3 2 3 3 2 2" xfId="1483"/>
    <cellStyle name="Comma 3 3 2 3 3 2 2 2" xfId="3029"/>
    <cellStyle name="Comma 3 3 2 3 3 2 3" xfId="2261"/>
    <cellStyle name="Comma 3 3 2 3 3 3" xfId="1099"/>
    <cellStyle name="Comma 3 3 2 3 3 3 2" xfId="2645"/>
    <cellStyle name="Comma 3 3 2 3 3 4" xfId="1877"/>
    <cellStyle name="Comma 3 3 2 3 4" xfId="523"/>
    <cellStyle name="Comma 3 3 2 3 4 2" xfId="1291"/>
    <cellStyle name="Comma 3 3 2 3 4 2 2" xfId="2837"/>
    <cellStyle name="Comma 3 3 2 3 4 3" xfId="2069"/>
    <cellStyle name="Comma 3 3 2 3 5" xfId="907"/>
    <cellStyle name="Comma 3 3 2 3 5 2" xfId="2453"/>
    <cellStyle name="Comma 3 3 2 3 6" xfId="1685"/>
    <cellStyle name="Comma 3 3 2 4" xfId="187"/>
    <cellStyle name="Comma 3 3 2 4 2" xfId="379"/>
    <cellStyle name="Comma 3 3 2 4 2 2" xfId="763"/>
    <cellStyle name="Comma 3 3 2 4 2 2 2" xfId="1531"/>
    <cellStyle name="Comma 3 3 2 4 2 2 2 2" xfId="3077"/>
    <cellStyle name="Comma 3 3 2 4 2 2 3" xfId="2309"/>
    <cellStyle name="Comma 3 3 2 4 2 3" xfId="1147"/>
    <cellStyle name="Comma 3 3 2 4 2 3 2" xfId="2693"/>
    <cellStyle name="Comma 3 3 2 4 2 4" xfId="1925"/>
    <cellStyle name="Comma 3 3 2 4 3" xfId="571"/>
    <cellStyle name="Comma 3 3 2 4 3 2" xfId="1339"/>
    <cellStyle name="Comma 3 3 2 4 3 2 2" xfId="2885"/>
    <cellStyle name="Comma 3 3 2 4 3 3" xfId="2117"/>
    <cellStyle name="Comma 3 3 2 4 4" xfId="955"/>
    <cellStyle name="Comma 3 3 2 4 4 2" xfId="2501"/>
    <cellStyle name="Comma 3 3 2 4 5" xfId="1733"/>
    <cellStyle name="Comma 3 3 2 5" xfId="283"/>
    <cellStyle name="Comma 3 3 2 5 2" xfId="667"/>
    <cellStyle name="Comma 3 3 2 5 2 2" xfId="1435"/>
    <cellStyle name="Comma 3 3 2 5 2 2 2" xfId="2981"/>
    <cellStyle name="Comma 3 3 2 5 2 3" xfId="2213"/>
    <cellStyle name="Comma 3 3 2 5 3" xfId="1051"/>
    <cellStyle name="Comma 3 3 2 5 3 2" xfId="2597"/>
    <cellStyle name="Comma 3 3 2 5 4" xfId="1829"/>
    <cellStyle name="Comma 3 3 2 6" xfId="475"/>
    <cellStyle name="Comma 3 3 2 6 2" xfId="1243"/>
    <cellStyle name="Comma 3 3 2 6 2 2" xfId="2789"/>
    <cellStyle name="Comma 3 3 2 6 3" xfId="2021"/>
    <cellStyle name="Comma 3 3 2 7" xfId="859"/>
    <cellStyle name="Comma 3 3 2 7 2" xfId="2405"/>
    <cellStyle name="Comma 3 3 2 8" xfId="1637"/>
    <cellStyle name="Comma 3 3 3" xfId="103"/>
    <cellStyle name="Comma 3 3 3 2" xfId="151"/>
    <cellStyle name="Comma 3 3 3 2 2" xfId="247"/>
    <cellStyle name="Comma 3 3 3 2 2 2" xfId="439"/>
    <cellStyle name="Comma 3 3 3 2 2 2 2" xfId="823"/>
    <cellStyle name="Comma 3 3 3 2 2 2 2 2" xfId="1591"/>
    <cellStyle name="Comma 3 3 3 2 2 2 2 2 2" xfId="3137"/>
    <cellStyle name="Comma 3 3 3 2 2 2 2 3" xfId="2369"/>
    <cellStyle name="Comma 3 3 3 2 2 2 3" xfId="1207"/>
    <cellStyle name="Comma 3 3 3 2 2 2 3 2" xfId="2753"/>
    <cellStyle name="Comma 3 3 3 2 2 2 4" xfId="1985"/>
    <cellStyle name="Comma 3 3 3 2 2 3" xfId="631"/>
    <cellStyle name="Comma 3 3 3 2 2 3 2" xfId="1399"/>
    <cellStyle name="Comma 3 3 3 2 2 3 2 2" xfId="2945"/>
    <cellStyle name="Comma 3 3 3 2 2 3 3" xfId="2177"/>
    <cellStyle name="Comma 3 3 3 2 2 4" xfId="1015"/>
    <cellStyle name="Comma 3 3 3 2 2 4 2" xfId="2561"/>
    <cellStyle name="Comma 3 3 3 2 2 5" xfId="1793"/>
    <cellStyle name="Comma 3 3 3 2 3" xfId="343"/>
    <cellStyle name="Comma 3 3 3 2 3 2" xfId="727"/>
    <cellStyle name="Comma 3 3 3 2 3 2 2" xfId="1495"/>
    <cellStyle name="Comma 3 3 3 2 3 2 2 2" xfId="3041"/>
    <cellStyle name="Comma 3 3 3 2 3 2 3" xfId="2273"/>
    <cellStyle name="Comma 3 3 3 2 3 3" xfId="1111"/>
    <cellStyle name="Comma 3 3 3 2 3 3 2" xfId="2657"/>
    <cellStyle name="Comma 3 3 3 2 3 4" xfId="1889"/>
    <cellStyle name="Comma 3 3 3 2 4" xfId="535"/>
    <cellStyle name="Comma 3 3 3 2 4 2" xfId="1303"/>
    <cellStyle name="Comma 3 3 3 2 4 2 2" xfId="2849"/>
    <cellStyle name="Comma 3 3 3 2 4 3" xfId="2081"/>
    <cellStyle name="Comma 3 3 3 2 5" xfId="919"/>
    <cellStyle name="Comma 3 3 3 2 5 2" xfId="2465"/>
    <cellStyle name="Comma 3 3 3 2 6" xfId="1697"/>
    <cellStyle name="Comma 3 3 3 3" xfId="199"/>
    <cellStyle name="Comma 3 3 3 3 2" xfId="391"/>
    <cellStyle name="Comma 3 3 3 3 2 2" xfId="775"/>
    <cellStyle name="Comma 3 3 3 3 2 2 2" xfId="1543"/>
    <cellStyle name="Comma 3 3 3 3 2 2 2 2" xfId="3089"/>
    <cellStyle name="Comma 3 3 3 3 2 2 3" xfId="2321"/>
    <cellStyle name="Comma 3 3 3 3 2 3" xfId="1159"/>
    <cellStyle name="Comma 3 3 3 3 2 3 2" xfId="2705"/>
    <cellStyle name="Comma 3 3 3 3 2 4" xfId="1937"/>
    <cellStyle name="Comma 3 3 3 3 3" xfId="583"/>
    <cellStyle name="Comma 3 3 3 3 3 2" xfId="1351"/>
    <cellStyle name="Comma 3 3 3 3 3 2 2" xfId="2897"/>
    <cellStyle name="Comma 3 3 3 3 3 3" xfId="2129"/>
    <cellStyle name="Comma 3 3 3 3 4" xfId="967"/>
    <cellStyle name="Comma 3 3 3 3 4 2" xfId="2513"/>
    <cellStyle name="Comma 3 3 3 3 5" xfId="1745"/>
    <cellStyle name="Comma 3 3 3 4" xfId="295"/>
    <cellStyle name="Comma 3 3 3 4 2" xfId="679"/>
    <cellStyle name="Comma 3 3 3 4 2 2" xfId="1447"/>
    <cellStyle name="Comma 3 3 3 4 2 2 2" xfId="2993"/>
    <cellStyle name="Comma 3 3 3 4 2 3" xfId="2225"/>
    <cellStyle name="Comma 3 3 3 4 3" xfId="1063"/>
    <cellStyle name="Comma 3 3 3 4 3 2" xfId="2609"/>
    <cellStyle name="Comma 3 3 3 4 4" xfId="1841"/>
    <cellStyle name="Comma 3 3 3 5" xfId="487"/>
    <cellStyle name="Comma 3 3 3 5 2" xfId="1255"/>
    <cellStyle name="Comma 3 3 3 5 2 2" xfId="2801"/>
    <cellStyle name="Comma 3 3 3 5 3" xfId="2033"/>
    <cellStyle name="Comma 3 3 3 6" xfId="871"/>
    <cellStyle name="Comma 3 3 3 6 2" xfId="2417"/>
    <cellStyle name="Comma 3 3 3 7" xfId="1649"/>
    <cellStyle name="Comma 3 3 4" xfId="127"/>
    <cellStyle name="Comma 3 3 4 2" xfId="223"/>
    <cellStyle name="Comma 3 3 4 2 2" xfId="415"/>
    <cellStyle name="Comma 3 3 4 2 2 2" xfId="799"/>
    <cellStyle name="Comma 3 3 4 2 2 2 2" xfId="1567"/>
    <cellStyle name="Comma 3 3 4 2 2 2 2 2" xfId="3113"/>
    <cellStyle name="Comma 3 3 4 2 2 2 3" xfId="2345"/>
    <cellStyle name="Comma 3 3 4 2 2 3" xfId="1183"/>
    <cellStyle name="Comma 3 3 4 2 2 3 2" xfId="2729"/>
    <cellStyle name="Comma 3 3 4 2 2 4" xfId="1961"/>
    <cellStyle name="Comma 3 3 4 2 3" xfId="607"/>
    <cellStyle name="Comma 3 3 4 2 3 2" xfId="1375"/>
    <cellStyle name="Comma 3 3 4 2 3 2 2" xfId="2921"/>
    <cellStyle name="Comma 3 3 4 2 3 3" xfId="2153"/>
    <cellStyle name="Comma 3 3 4 2 4" xfId="991"/>
    <cellStyle name="Comma 3 3 4 2 4 2" xfId="2537"/>
    <cellStyle name="Comma 3 3 4 2 5" xfId="1769"/>
    <cellStyle name="Comma 3 3 4 3" xfId="319"/>
    <cellStyle name="Comma 3 3 4 3 2" xfId="703"/>
    <cellStyle name="Comma 3 3 4 3 2 2" xfId="1471"/>
    <cellStyle name="Comma 3 3 4 3 2 2 2" xfId="3017"/>
    <cellStyle name="Comma 3 3 4 3 2 3" xfId="2249"/>
    <cellStyle name="Comma 3 3 4 3 3" xfId="1087"/>
    <cellStyle name="Comma 3 3 4 3 3 2" xfId="2633"/>
    <cellStyle name="Comma 3 3 4 3 4" xfId="1865"/>
    <cellStyle name="Comma 3 3 4 4" xfId="511"/>
    <cellStyle name="Comma 3 3 4 4 2" xfId="1279"/>
    <cellStyle name="Comma 3 3 4 4 2 2" xfId="2825"/>
    <cellStyle name="Comma 3 3 4 4 3" xfId="2057"/>
    <cellStyle name="Comma 3 3 4 5" xfId="895"/>
    <cellStyle name="Comma 3 3 4 5 2" xfId="2441"/>
    <cellStyle name="Comma 3 3 4 6" xfId="1673"/>
    <cellStyle name="Comma 3 3 5" xfId="175"/>
    <cellStyle name="Comma 3 3 5 2" xfId="367"/>
    <cellStyle name="Comma 3 3 5 2 2" xfId="751"/>
    <cellStyle name="Comma 3 3 5 2 2 2" xfId="1519"/>
    <cellStyle name="Comma 3 3 5 2 2 2 2" xfId="3065"/>
    <cellStyle name="Comma 3 3 5 2 2 3" xfId="2297"/>
    <cellStyle name="Comma 3 3 5 2 3" xfId="1135"/>
    <cellStyle name="Comma 3 3 5 2 3 2" xfId="2681"/>
    <cellStyle name="Comma 3 3 5 2 4" xfId="1913"/>
    <cellStyle name="Comma 3 3 5 3" xfId="559"/>
    <cellStyle name="Comma 3 3 5 3 2" xfId="1327"/>
    <cellStyle name="Comma 3 3 5 3 2 2" xfId="2873"/>
    <cellStyle name="Comma 3 3 5 3 3" xfId="2105"/>
    <cellStyle name="Comma 3 3 5 4" xfId="943"/>
    <cellStyle name="Comma 3 3 5 4 2" xfId="2489"/>
    <cellStyle name="Comma 3 3 5 5" xfId="1721"/>
    <cellStyle name="Comma 3 3 6" xfId="271"/>
    <cellStyle name="Comma 3 3 6 2" xfId="655"/>
    <cellStyle name="Comma 3 3 6 2 2" xfId="1423"/>
    <cellStyle name="Comma 3 3 6 2 2 2" xfId="2969"/>
    <cellStyle name="Comma 3 3 6 2 3" xfId="2201"/>
    <cellStyle name="Comma 3 3 6 3" xfId="1039"/>
    <cellStyle name="Comma 3 3 6 3 2" xfId="2585"/>
    <cellStyle name="Comma 3 3 6 4" xfId="1817"/>
    <cellStyle name="Comma 3 3 7" xfId="463"/>
    <cellStyle name="Comma 3 3 7 2" xfId="1231"/>
    <cellStyle name="Comma 3 3 7 2 2" xfId="2777"/>
    <cellStyle name="Comma 3 3 7 3" xfId="2009"/>
    <cellStyle name="Comma 3 3 8" xfId="847"/>
    <cellStyle name="Comma 3 3 8 2" xfId="2393"/>
    <cellStyle name="Comma 3 3 9" xfId="1625"/>
    <cellStyle name="Comma 3 4" xfId="1612"/>
    <cellStyle name="Comma 3 4 2" xfId="3158"/>
    <cellStyle name="Comma 4" xfId="35"/>
    <cellStyle name="Comma 4 2" xfId="73"/>
    <cellStyle name="Comma 4 2 2" xfId="93"/>
    <cellStyle name="Comma 4 2 2 2" xfId="117"/>
    <cellStyle name="Comma 4 2 2 2 2" xfId="165"/>
    <cellStyle name="Comma 4 2 2 2 2 2" xfId="261"/>
    <cellStyle name="Comma 4 2 2 2 2 2 2" xfId="453"/>
    <cellStyle name="Comma 4 2 2 2 2 2 2 2" xfId="837"/>
    <cellStyle name="Comma 4 2 2 2 2 2 2 2 2" xfId="1605"/>
    <cellStyle name="Comma 4 2 2 2 2 2 2 2 2 2" xfId="3151"/>
    <cellStyle name="Comma 4 2 2 2 2 2 2 2 3" xfId="2383"/>
    <cellStyle name="Comma 4 2 2 2 2 2 2 3" xfId="1221"/>
    <cellStyle name="Comma 4 2 2 2 2 2 2 3 2" xfId="2767"/>
    <cellStyle name="Comma 4 2 2 2 2 2 2 4" xfId="1999"/>
    <cellStyle name="Comma 4 2 2 2 2 2 3" xfId="645"/>
    <cellStyle name="Comma 4 2 2 2 2 2 3 2" xfId="1413"/>
    <cellStyle name="Comma 4 2 2 2 2 2 3 2 2" xfId="2959"/>
    <cellStyle name="Comma 4 2 2 2 2 2 3 3" xfId="2191"/>
    <cellStyle name="Comma 4 2 2 2 2 2 4" xfId="1029"/>
    <cellStyle name="Comma 4 2 2 2 2 2 4 2" xfId="2575"/>
    <cellStyle name="Comma 4 2 2 2 2 2 5" xfId="1807"/>
    <cellStyle name="Comma 4 2 2 2 2 3" xfId="357"/>
    <cellStyle name="Comma 4 2 2 2 2 3 2" xfId="741"/>
    <cellStyle name="Comma 4 2 2 2 2 3 2 2" xfId="1509"/>
    <cellStyle name="Comma 4 2 2 2 2 3 2 2 2" xfId="3055"/>
    <cellStyle name="Comma 4 2 2 2 2 3 2 3" xfId="2287"/>
    <cellStyle name="Comma 4 2 2 2 2 3 3" xfId="1125"/>
    <cellStyle name="Comma 4 2 2 2 2 3 3 2" xfId="2671"/>
    <cellStyle name="Comma 4 2 2 2 2 3 4" xfId="1903"/>
    <cellStyle name="Comma 4 2 2 2 2 4" xfId="549"/>
    <cellStyle name="Comma 4 2 2 2 2 4 2" xfId="1317"/>
    <cellStyle name="Comma 4 2 2 2 2 4 2 2" xfId="2863"/>
    <cellStyle name="Comma 4 2 2 2 2 4 3" xfId="2095"/>
    <cellStyle name="Comma 4 2 2 2 2 5" xfId="933"/>
    <cellStyle name="Comma 4 2 2 2 2 5 2" xfId="2479"/>
    <cellStyle name="Comma 4 2 2 2 2 6" xfId="1711"/>
    <cellStyle name="Comma 4 2 2 2 3" xfId="213"/>
    <cellStyle name="Comma 4 2 2 2 3 2" xfId="405"/>
    <cellStyle name="Comma 4 2 2 2 3 2 2" xfId="789"/>
    <cellStyle name="Comma 4 2 2 2 3 2 2 2" xfId="1557"/>
    <cellStyle name="Comma 4 2 2 2 3 2 2 2 2" xfId="3103"/>
    <cellStyle name="Comma 4 2 2 2 3 2 2 3" xfId="2335"/>
    <cellStyle name="Comma 4 2 2 2 3 2 3" xfId="1173"/>
    <cellStyle name="Comma 4 2 2 2 3 2 3 2" xfId="2719"/>
    <cellStyle name="Comma 4 2 2 2 3 2 4" xfId="1951"/>
    <cellStyle name="Comma 4 2 2 2 3 3" xfId="597"/>
    <cellStyle name="Comma 4 2 2 2 3 3 2" xfId="1365"/>
    <cellStyle name="Comma 4 2 2 2 3 3 2 2" xfId="2911"/>
    <cellStyle name="Comma 4 2 2 2 3 3 3" xfId="2143"/>
    <cellStyle name="Comma 4 2 2 2 3 4" xfId="981"/>
    <cellStyle name="Comma 4 2 2 2 3 4 2" xfId="2527"/>
    <cellStyle name="Comma 4 2 2 2 3 5" xfId="1759"/>
    <cellStyle name="Comma 4 2 2 2 4" xfId="309"/>
    <cellStyle name="Comma 4 2 2 2 4 2" xfId="693"/>
    <cellStyle name="Comma 4 2 2 2 4 2 2" xfId="1461"/>
    <cellStyle name="Comma 4 2 2 2 4 2 2 2" xfId="3007"/>
    <cellStyle name="Comma 4 2 2 2 4 2 3" xfId="2239"/>
    <cellStyle name="Comma 4 2 2 2 4 3" xfId="1077"/>
    <cellStyle name="Comma 4 2 2 2 4 3 2" xfId="2623"/>
    <cellStyle name="Comma 4 2 2 2 4 4" xfId="1855"/>
    <cellStyle name="Comma 4 2 2 2 5" xfId="501"/>
    <cellStyle name="Comma 4 2 2 2 5 2" xfId="1269"/>
    <cellStyle name="Comma 4 2 2 2 5 2 2" xfId="2815"/>
    <cellStyle name="Comma 4 2 2 2 5 3" xfId="2047"/>
    <cellStyle name="Comma 4 2 2 2 6" xfId="885"/>
    <cellStyle name="Comma 4 2 2 2 6 2" xfId="2431"/>
    <cellStyle name="Comma 4 2 2 2 7" xfId="1663"/>
    <cellStyle name="Comma 4 2 2 3" xfId="141"/>
    <cellStyle name="Comma 4 2 2 3 2" xfId="237"/>
    <cellStyle name="Comma 4 2 2 3 2 2" xfId="429"/>
    <cellStyle name="Comma 4 2 2 3 2 2 2" xfId="813"/>
    <cellStyle name="Comma 4 2 2 3 2 2 2 2" xfId="1581"/>
    <cellStyle name="Comma 4 2 2 3 2 2 2 2 2" xfId="3127"/>
    <cellStyle name="Comma 4 2 2 3 2 2 2 3" xfId="2359"/>
    <cellStyle name="Comma 4 2 2 3 2 2 3" xfId="1197"/>
    <cellStyle name="Comma 4 2 2 3 2 2 3 2" xfId="2743"/>
    <cellStyle name="Comma 4 2 2 3 2 2 4" xfId="1975"/>
    <cellStyle name="Comma 4 2 2 3 2 3" xfId="621"/>
    <cellStyle name="Comma 4 2 2 3 2 3 2" xfId="1389"/>
    <cellStyle name="Comma 4 2 2 3 2 3 2 2" xfId="2935"/>
    <cellStyle name="Comma 4 2 2 3 2 3 3" xfId="2167"/>
    <cellStyle name="Comma 4 2 2 3 2 4" xfId="1005"/>
    <cellStyle name="Comma 4 2 2 3 2 4 2" xfId="2551"/>
    <cellStyle name="Comma 4 2 2 3 2 5" xfId="1783"/>
    <cellStyle name="Comma 4 2 2 3 3" xfId="333"/>
    <cellStyle name="Comma 4 2 2 3 3 2" xfId="717"/>
    <cellStyle name="Comma 4 2 2 3 3 2 2" xfId="1485"/>
    <cellStyle name="Comma 4 2 2 3 3 2 2 2" xfId="3031"/>
    <cellStyle name="Comma 4 2 2 3 3 2 3" xfId="2263"/>
    <cellStyle name="Comma 4 2 2 3 3 3" xfId="1101"/>
    <cellStyle name="Comma 4 2 2 3 3 3 2" xfId="2647"/>
    <cellStyle name="Comma 4 2 2 3 3 4" xfId="1879"/>
    <cellStyle name="Comma 4 2 2 3 4" xfId="525"/>
    <cellStyle name="Comma 4 2 2 3 4 2" xfId="1293"/>
    <cellStyle name="Comma 4 2 2 3 4 2 2" xfId="2839"/>
    <cellStyle name="Comma 4 2 2 3 4 3" xfId="2071"/>
    <cellStyle name="Comma 4 2 2 3 5" xfId="909"/>
    <cellStyle name="Comma 4 2 2 3 5 2" xfId="2455"/>
    <cellStyle name="Comma 4 2 2 3 6" xfId="1687"/>
    <cellStyle name="Comma 4 2 2 4" xfId="189"/>
    <cellStyle name="Comma 4 2 2 4 2" xfId="381"/>
    <cellStyle name="Comma 4 2 2 4 2 2" xfId="765"/>
    <cellStyle name="Comma 4 2 2 4 2 2 2" xfId="1533"/>
    <cellStyle name="Comma 4 2 2 4 2 2 2 2" xfId="3079"/>
    <cellStyle name="Comma 4 2 2 4 2 2 3" xfId="2311"/>
    <cellStyle name="Comma 4 2 2 4 2 3" xfId="1149"/>
    <cellStyle name="Comma 4 2 2 4 2 3 2" xfId="2695"/>
    <cellStyle name="Comma 4 2 2 4 2 4" xfId="1927"/>
    <cellStyle name="Comma 4 2 2 4 3" xfId="573"/>
    <cellStyle name="Comma 4 2 2 4 3 2" xfId="1341"/>
    <cellStyle name="Comma 4 2 2 4 3 2 2" xfId="2887"/>
    <cellStyle name="Comma 4 2 2 4 3 3" xfId="2119"/>
    <cellStyle name="Comma 4 2 2 4 4" xfId="957"/>
    <cellStyle name="Comma 4 2 2 4 4 2" xfId="2503"/>
    <cellStyle name="Comma 4 2 2 4 5" xfId="1735"/>
    <cellStyle name="Comma 4 2 2 5" xfId="285"/>
    <cellStyle name="Comma 4 2 2 5 2" xfId="669"/>
    <cellStyle name="Comma 4 2 2 5 2 2" xfId="1437"/>
    <cellStyle name="Comma 4 2 2 5 2 2 2" xfId="2983"/>
    <cellStyle name="Comma 4 2 2 5 2 3" xfId="2215"/>
    <cellStyle name="Comma 4 2 2 5 3" xfId="1053"/>
    <cellStyle name="Comma 4 2 2 5 3 2" xfId="2599"/>
    <cellStyle name="Comma 4 2 2 5 4" xfId="1831"/>
    <cellStyle name="Comma 4 2 2 6" xfId="477"/>
    <cellStyle name="Comma 4 2 2 6 2" xfId="1245"/>
    <cellStyle name="Comma 4 2 2 6 2 2" xfId="2791"/>
    <cellStyle name="Comma 4 2 2 6 3" xfId="2023"/>
    <cellStyle name="Comma 4 2 2 7" xfId="861"/>
    <cellStyle name="Comma 4 2 2 7 2" xfId="2407"/>
    <cellStyle name="Comma 4 2 2 8" xfId="1639"/>
    <cellStyle name="Comma 4 2 3" xfId="105"/>
    <cellStyle name="Comma 4 2 3 2" xfId="153"/>
    <cellStyle name="Comma 4 2 3 2 2" xfId="249"/>
    <cellStyle name="Comma 4 2 3 2 2 2" xfId="441"/>
    <cellStyle name="Comma 4 2 3 2 2 2 2" xfId="825"/>
    <cellStyle name="Comma 4 2 3 2 2 2 2 2" xfId="1593"/>
    <cellStyle name="Comma 4 2 3 2 2 2 2 2 2" xfId="3139"/>
    <cellStyle name="Comma 4 2 3 2 2 2 2 3" xfId="2371"/>
    <cellStyle name="Comma 4 2 3 2 2 2 3" xfId="1209"/>
    <cellStyle name="Comma 4 2 3 2 2 2 3 2" xfId="2755"/>
    <cellStyle name="Comma 4 2 3 2 2 2 4" xfId="1987"/>
    <cellStyle name="Comma 4 2 3 2 2 3" xfId="633"/>
    <cellStyle name="Comma 4 2 3 2 2 3 2" xfId="1401"/>
    <cellStyle name="Comma 4 2 3 2 2 3 2 2" xfId="2947"/>
    <cellStyle name="Comma 4 2 3 2 2 3 3" xfId="2179"/>
    <cellStyle name="Comma 4 2 3 2 2 4" xfId="1017"/>
    <cellStyle name="Comma 4 2 3 2 2 4 2" xfId="2563"/>
    <cellStyle name="Comma 4 2 3 2 2 5" xfId="1795"/>
    <cellStyle name="Comma 4 2 3 2 3" xfId="345"/>
    <cellStyle name="Comma 4 2 3 2 3 2" xfId="729"/>
    <cellStyle name="Comma 4 2 3 2 3 2 2" xfId="1497"/>
    <cellStyle name="Comma 4 2 3 2 3 2 2 2" xfId="3043"/>
    <cellStyle name="Comma 4 2 3 2 3 2 3" xfId="2275"/>
    <cellStyle name="Comma 4 2 3 2 3 3" xfId="1113"/>
    <cellStyle name="Comma 4 2 3 2 3 3 2" xfId="2659"/>
    <cellStyle name="Comma 4 2 3 2 3 4" xfId="1891"/>
    <cellStyle name="Comma 4 2 3 2 4" xfId="537"/>
    <cellStyle name="Comma 4 2 3 2 4 2" xfId="1305"/>
    <cellStyle name="Comma 4 2 3 2 4 2 2" xfId="2851"/>
    <cellStyle name="Comma 4 2 3 2 4 3" xfId="2083"/>
    <cellStyle name="Comma 4 2 3 2 5" xfId="921"/>
    <cellStyle name="Comma 4 2 3 2 5 2" xfId="2467"/>
    <cellStyle name="Comma 4 2 3 2 6" xfId="1699"/>
    <cellStyle name="Comma 4 2 3 3" xfId="201"/>
    <cellStyle name="Comma 4 2 3 3 2" xfId="393"/>
    <cellStyle name="Comma 4 2 3 3 2 2" xfId="777"/>
    <cellStyle name="Comma 4 2 3 3 2 2 2" xfId="1545"/>
    <cellStyle name="Comma 4 2 3 3 2 2 2 2" xfId="3091"/>
    <cellStyle name="Comma 4 2 3 3 2 2 3" xfId="2323"/>
    <cellStyle name="Comma 4 2 3 3 2 3" xfId="1161"/>
    <cellStyle name="Comma 4 2 3 3 2 3 2" xfId="2707"/>
    <cellStyle name="Comma 4 2 3 3 2 4" xfId="1939"/>
    <cellStyle name="Comma 4 2 3 3 3" xfId="585"/>
    <cellStyle name="Comma 4 2 3 3 3 2" xfId="1353"/>
    <cellStyle name="Comma 4 2 3 3 3 2 2" xfId="2899"/>
    <cellStyle name="Comma 4 2 3 3 3 3" xfId="2131"/>
    <cellStyle name="Comma 4 2 3 3 4" xfId="969"/>
    <cellStyle name="Comma 4 2 3 3 4 2" xfId="2515"/>
    <cellStyle name="Comma 4 2 3 3 5" xfId="1747"/>
    <cellStyle name="Comma 4 2 3 4" xfId="297"/>
    <cellStyle name="Comma 4 2 3 4 2" xfId="681"/>
    <cellStyle name="Comma 4 2 3 4 2 2" xfId="1449"/>
    <cellStyle name="Comma 4 2 3 4 2 2 2" xfId="2995"/>
    <cellStyle name="Comma 4 2 3 4 2 3" xfId="2227"/>
    <cellStyle name="Comma 4 2 3 4 3" xfId="1065"/>
    <cellStyle name="Comma 4 2 3 4 3 2" xfId="2611"/>
    <cellStyle name="Comma 4 2 3 4 4" xfId="1843"/>
    <cellStyle name="Comma 4 2 3 5" xfId="489"/>
    <cellStyle name="Comma 4 2 3 5 2" xfId="1257"/>
    <cellStyle name="Comma 4 2 3 5 2 2" xfId="2803"/>
    <cellStyle name="Comma 4 2 3 5 3" xfId="2035"/>
    <cellStyle name="Comma 4 2 3 6" xfId="873"/>
    <cellStyle name="Comma 4 2 3 6 2" xfId="2419"/>
    <cellStyle name="Comma 4 2 3 7" xfId="1651"/>
    <cellStyle name="Comma 4 2 4" xfId="129"/>
    <cellStyle name="Comma 4 2 4 2" xfId="225"/>
    <cellStyle name="Comma 4 2 4 2 2" xfId="417"/>
    <cellStyle name="Comma 4 2 4 2 2 2" xfId="801"/>
    <cellStyle name="Comma 4 2 4 2 2 2 2" xfId="1569"/>
    <cellStyle name="Comma 4 2 4 2 2 2 2 2" xfId="3115"/>
    <cellStyle name="Comma 4 2 4 2 2 2 3" xfId="2347"/>
    <cellStyle name="Comma 4 2 4 2 2 3" xfId="1185"/>
    <cellStyle name="Comma 4 2 4 2 2 3 2" xfId="2731"/>
    <cellStyle name="Comma 4 2 4 2 2 4" xfId="1963"/>
    <cellStyle name="Comma 4 2 4 2 3" xfId="609"/>
    <cellStyle name="Comma 4 2 4 2 3 2" xfId="1377"/>
    <cellStyle name="Comma 4 2 4 2 3 2 2" xfId="2923"/>
    <cellStyle name="Comma 4 2 4 2 3 3" xfId="2155"/>
    <cellStyle name="Comma 4 2 4 2 4" xfId="993"/>
    <cellStyle name="Comma 4 2 4 2 4 2" xfId="2539"/>
    <cellStyle name="Comma 4 2 4 2 5" xfId="1771"/>
    <cellStyle name="Comma 4 2 4 3" xfId="321"/>
    <cellStyle name="Comma 4 2 4 3 2" xfId="705"/>
    <cellStyle name="Comma 4 2 4 3 2 2" xfId="1473"/>
    <cellStyle name="Comma 4 2 4 3 2 2 2" xfId="3019"/>
    <cellStyle name="Comma 4 2 4 3 2 3" xfId="2251"/>
    <cellStyle name="Comma 4 2 4 3 3" xfId="1089"/>
    <cellStyle name="Comma 4 2 4 3 3 2" xfId="2635"/>
    <cellStyle name="Comma 4 2 4 3 4" xfId="1867"/>
    <cellStyle name="Comma 4 2 4 4" xfId="513"/>
    <cellStyle name="Comma 4 2 4 4 2" xfId="1281"/>
    <cellStyle name="Comma 4 2 4 4 2 2" xfId="2827"/>
    <cellStyle name="Comma 4 2 4 4 3" xfId="2059"/>
    <cellStyle name="Comma 4 2 4 5" xfId="897"/>
    <cellStyle name="Comma 4 2 4 5 2" xfId="2443"/>
    <cellStyle name="Comma 4 2 4 6" xfId="1675"/>
    <cellStyle name="Comma 4 2 5" xfId="177"/>
    <cellStyle name="Comma 4 2 5 2" xfId="369"/>
    <cellStyle name="Comma 4 2 5 2 2" xfId="753"/>
    <cellStyle name="Comma 4 2 5 2 2 2" xfId="1521"/>
    <cellStyle name="Comma 4 2 5 2 2 2 2" xfId="3067"/>
    <cellStyle name="Comma 4 2 5 2 2 3" xfId="2299"/>
    <cellStyle name="Comma 4 2 5 2 3" xfId="1137"/>
    <cellStyle name="Comma 4 2 5 2 3 2" xfId="2683"/>
    <cellStyle name="Comma 4 2 5 2 4" xfId="1915"/>
    <cellStyle name="Comma 4 2 5 3" xfId="561"/>
    <cellStyle name="Comma 4 2 5 3 2" xfId="1329"/>
    <cellStyle name="Comma 4 2 5 3 2 2" xfId="2875"/>
    <cellStyle name="Comma 4 2 5 3 3" xfId="2107"/>
    <cellStyle name="Comma 4 2 5 4" xfId="945"/>
    <cellStyle name="Comma 4 2 5 4 2" xfId="2491"/>
    <cellStyle name="Comma 4 2 5 5" xfId="1723"/>
    <cellStyle name="Comma 4 2 6" xfId="273"/>
    <cellStyle name="Comma 4 2 6 2" xfId="657"/>
    <cellStyle name="Comma 4 2 6 2 2" xfId="1425"/>
    <cellStyle name="Comma 4 2 6 2 2 2" xfId="2971"/>
    <cellStyle name="Comma 4 2 6 2 3" xfId="2203"/>
    <cellStyle name="Comma 4 2 6 3" xfId="1041"/>
    <cellStyle name="Comma 4 2 6 3 2" xfId="2587"/>
    <cellStyle name="Comma 4 2 6 4" xfId="1819"/>
    <cellStyle name="Comma 4 2 7" xfId="465"/>
    <cellStyle name="Comma 4 2 7 2" xfId="1233"/>
    <cellStyle name="Comma 4 2 7 2 2" xfId="2779"/>
    <cellStyle name="Comma 4 2 7 3" xfId="2011"/>
    <cellStyle name="Comma 4 2 8" xfId="849"/>
    <cellStyle name="Comma 4 2 8 2" xfId="2395"/>
    <cellStyle name="Comma 4 2 9" xfId="1627"/>
    <cellStyle name="Comma 4 3" xfId="1614"/>
    <cellStyle name="Comma 4 3 2" xfId="3160"/>
    <cellStyle name="Comma 5" xfId="66"/>
    <cellStyle name="Comma 5 2" xfId="86"/>
    <cellStyle name="Comma 5 2 2" xfId="110"/>
    <cellStyle name="Comma 5 2 2 2" xfId="158"/>
    <cellStyle name="Comma 5 2 2 2 2" xfId="254"/>
    <cellStyle name="Comma 5 2 2 2 2 2" xfId="446"/>
    <cellStyle name="Comma 5 2 2 2 2 2 2" xfId="830"/>
    <cellStyle name="Comma 5 2 2 2 2 2 2 2" xfId="1598"/>
    <cellStyle name="Comma 5 2 2 2 2 2 2 2 2" xfId="3144"/>
    <cellStyle name="Comma 5 2 2 2 2 2 2 3" xfId="2376"/>
    <cellStyle name="Comma 5 2 2 2 2 2 3" xfId="1214"/>
    <cellStyle name="Comma 5 2 2 2 2 2 3 2" xfId="2760"/>
    <cellStyle name="Comma 5 2 2 2 2 2 4" xfId="1992"/>
    <cellStyle name="Comma 5 2 2 2 2 3" xfId="638"/>
    <cellStyle name="Comma 5 2 2 2 2 3 2" xfId="1406"/>
    <cellStyle name="Comma 5 2 2 2 2 3 2 2" xfId="2952"/>
    <cellStyle name="Comma 5 2 2 2 2 3 3" xfId="2184"/>
    <cellStyle name="Comma 5 2 2 2 2 4" xfId="1022"/>
    <cellStyle name="Comma 5 2 2 2 2 4 2" xfId="2568"/>
    <cellStyle name="Comma 5 2 2 2 2 5" xfId="1800"/>
    <cellStyle name="Comma 5 2 2 2 3" xfId="350"/>
    <cellStyle name="Comma 5 2 2 2 3 2" xfId="734"/>
    <cellStyle name="Comma 5 2 2 2 3 2 2" xfId="1502"/>
    <cellStyle name="Comma 5 2 2 2 3 2 2 2" xfId="3048"/>
    <cellStyle name="Comma 5 2 2 2 3 2 3" xfId="2280"/>
    <cellStyle name="Comma 5 2 2 2 3 3" xfId="1118"/>
    <cellStyle name="Comma 5 2 2 2 3 3 2" xfId="2664"/>
    <cellStyle name="Comma 5 2 2 2 3 4" xfId="1896"/>
    <cellStyle name="Comma 5 2 2 2 4" xfId="542"/>
    <cellStyle name="Comma 5 2 2 2 4 2" xfId="1310"/>
    <cellStyle name="Comma 5 2 2 2 4 2 2" xfId="2856"/>
    <cellStyle name="Comma 5 2 2 2 4 3" xfId="2088"/>
    <cellStyle name="Comma 5 2 2 2 5" xfId="926"/>
    <cellStyle name="Comma 5 2 2 2 5 2" xfId="2472"/>
    <cellStyle name="Comma 5 2 2 2 6" xfId="1704"/>
    <cellStyle name="Comma 5 2 2 3" xfId="206"/>
    <cellStyle name="Comma 5 2 2 3 2" xfId="398"/>
    <cellStyle name="Comma 5 2 2 3 2 2" xfId="782"/>
    <cellStyle name="Comma 5 2 2 3 2 2 2" xfId="1550"/>
    <cellStyle name="Comma 5 2 2 3 2 2 2 2" xfId="3096"/>
    <cellStyle name="Comma 5 2 2 3 2 2 3" xfId="2328"/>
    <cellStyle name="Comma 5 2 2 3 2 3" xfId="1166"/>
    <cellStyle name="Comma 5 2 2 3 2 3 2" xfId="2712"/>
    <cellStyle name="Comma 5 2 2 3 2 4" xfId="1944"/>
    <cellStyle name="Comma 5 2 2 3 3" xfId="590"/>
    <cellStyle name="Comma 5 2 2 3 3 2" xfId="1358"/>
    <cellStyle name="Comma 5 2 2 3 3 2 2" xfId="2904"/>
    <cellStyle name="Comma 5 2 2 3 3 3" xfId="2136"/>
    <cellStyle name="Comma 5 2 2 3 4" xfId="974"/>
    <cellStyle name="Comma 5 2 2 3 4 2" xfId="2520"/>
    <cellStyle name="Comma 5 2 2 3 5" xfId="1752"/>
    <cellStyle name="Comma 5 2 2 4" xfId="302"/>
    <cellStyle name="Comma 5 2 2 4 2" xfId="686"/>
    <cellStyle name="Comma 5 2 2 4 2 2" xfId="1454"/>
    <cellStyle name="Comma 5 2 2 4 2 2 2" xfId="3000"/>
    <cellStyle name="Comma 5 2 2 4 2 3" xfId="2232"/>
    <cellStyle name="Comma 5 2 2 4 3" xfId="1070"/>
    <cellStyle name="Comma 5 2 2 4 3 2" xfId="2616"/>
    <cellStyle name="Comma 5 2 2 4 4" xfId="1848"/>
    <cellStyle name="Comma 5 2 2 5" xfId="494"/>
    <cellStyle name="Comma 5 2 2 5 2" xfId="1262"/>
    <cellStyle name="Comma 5 2 2 5 2 2" xfId="2808"/>
    <cellStyle name="Comma 5 2 2 5 3" xfId="2040"/>
    <cellStyle name="Comma 5 2 2 6" xfId="878"/>
    <cellStyle name="Comma 5 2 2 6 2" xfId="2424"/>
    <cellStyle name="Comma 5 2 2 7" xfId="1656"/>
    <cellStyle name="Comma 5 2 3" xfId="134"/>
    <cellStyle name="Comma 5 2 3 2" xfId="230"/>
    <cellStyle name="Comma 5 2 3 2 2" xfId="422"/>
    <cellStyle name="Comma 5 2 3 2 2 2" xfId="806"/>
    <cellStyle name="Comma 5 2 3 2 2 2 2" xfId="1574"/>
    <cellStyle name="Comma 5 2 3 2 2 2 2 2" xfId="3120"/>
    <cellStyle name="Comma 5 2 3 2 2 2 3" xfId="2352"/>
    <cellStyle name="Comma 5 2 3 2 2 3" xfId="1190"/>
    <cellStyle name="Comma 5 2 3 2 2 3 2" xfId="2736"/>
    <cellStyle name="Comma 5 2 3 2 2 4" xfId="1968"/>
    <cellStyle name="Comma 5 2 3 2 3" xfId="614"/>
    <cellStyle name="Comma 5 2 3 2 3 2" xfId="1382"/>
    <cellStyle name="Comma 5 2 3 2 3 2 2" xfId="2928"/>
    <cellStyle name="Comma 5 2 3 2 3 3" xfId="2160"/>
    <cellStyle name="Comma 5 2 3 2 4" xfId="998"/>
    <cellStyle name="Comma 5 2 3 2 4 2" xfId="2544"/>
    <cellStyle name="Comma 5 2 3 2 5" xfId="1776"/>
    <cellStyle name="Comma 5 2 3 3" xfId="326"/>
    <cellStyle name="Comma 5 2 3 3 2" xfId="710"/>
    <cellStyle name="Comma 5 2 3 3 2 2" xfId="1478"/>
    <cellStyle name="Comma 5 2 3 3 2 2 2" xfId="3024"/>
    <cellStyle name="Comma 5 2 3 3 2 3" xfId="2256"/>
    <cellStyle name="Comma 5 2 3 3 3" xfId="1094"/>
    <cellStyle name="Comma 5 2 3 3 3 2" xfId="2640"/>
    <cellStyle name="Comma 5 2 3 3 4" xfId="1872"/>
    <cellStyle name="Comma 5 2 3 4" xfId="518"/>
    <cellStyle name="Comma 5 2 3 4 2" xfId="1286"/>
    <cellStyle name="Comma 5 2 3 4 2 2" xfId="2832"/>
    <cellStyle name="Comma 5 2 3 4 3" xfId="2064"/>
    <cellStyle name="Comma 5 2 3 5" xfId="902"/>
    <cellStyle name="Comma 5 2 3 5 2" xfId="2448"/>
    <cellStyle name="Comma 5 2 3 6" xfId="1680"/>
    <cellStyle name="Comma 5 2 4" xfId="182"/>
    <cellStyle name="Comma 5 2 4 2" xfId="374"/>
    <cellStyle name="Comma 5 2 4 2 2" xfId="758"/>
    <cellStyle name="Comma 5 2 4 2 2 2" xfId="1526"/>
    <cellStyle name="Comma 5 2 4 2 2 2 2" xfId="3072"/>
    <cellStyle name="Comma 5 2 4 2 2 3" xfId="2304"/>
    <cellStyle name="Comma 5 2 4 2 3" xfId="1142"/>
    <cellStyle name="Comma 5 2 4 2 3 2" xfId="2688"/>
    <cellStyle name="Comma 5 2 4 2 4" xfId="1920"/>
    <cellStyle name="Comma 5 2 4 3" xfId="566"/>
    <cellStyle name="Comma 5 2 4 3 2" xfId="1334"/>
    <cellStyle name="Comma 5 2 4 3 2 2" xfId="2880"/>
    <cellStyle name="Comma 5 2 4 3 3" xfId="2112"/>
    <cellStyle name="Comma 5 2 4 4" xfId="950"/>
    <cellStyle name="Comma 5 2 4 4 2" xfId="2496"/>
    <cellStyle name="Comma 5 2 4 5" xfId="1728"/>
    <cellStyle name="Comma 5 2 5" xfId="278"/>
    <cellStyle name="Comma 5 2 5 2" xfId="662"/>
    <cellStyle name="Comma 5 2 5 2 2" xfId="1430"/>
    <cellStyle name="Comma 5 2 5 2 2 2" xfId="2976"/>
    <cellStyle name="Comma 5 2 5 2 3" xfId="2208"/>
    <cellStyle name="Comma 5 2 5 3" xfId="1046"/>
    <cellStyle name="Comma 5 2 5 3 2" xfId="2592"/>
    <cellStyle name="Comma 5 2 5 4" xfId="1824"/>
    <cellStyle name="Comma 5 2 6" xfId="470"/>
    <cellStyle name="Comma 5 2 6 2" xfId="1238"/>
    <cellStyle name="Comma 5 2 6 2 2" xfId="2784"/>
    <cellStyle name="Comma 5 2 6 3" xfId="2016"/>
    <cellStyle name="Comma 5 2 7" xfId="854"/>
    <cellStyle name="Comma 5 2 7 2" xfId="2400"/>
    <cellStyle name="Comma 5 2 8" xfId="1632"/>
    <cellStyle name="Comma 5 3" xfId="98"/>
    <cellStyle name="Comma 5 3 2" xfId="146"/>
    <cellStyle name="Comma 5 3 2 2" xfId="242"/>
    <cellStyle name="Comma 5 3 2 2 2" xfId="434"/>
    <cellStyle name="Comma 5 3 2 2 2 2" xfId="818"/>
    <cellStyle name="Comma 5 3 2 2 2 2 2" xfId="1586"/>
    <cellStyle name="Comma 5 3 2 2 2 2 2 2" xfId="3132"/>
    <cellStyle name="Comma 5 3 2 2 2 2 3" xfId="2364"/>
    <cellStyle name="Comma 5 3 2 2 2 3" xfId="1202"/>
    <cellStyle name="Comma 5 3 2 2 2 3 2" xfId="2748"/>
    <cellStyle name="Comma 5 3 2 2 2 4" xfId="1980"/>
    <cellStyle name="Comma 5 3 2 2 3" xfId="626"/>
    <cellStyle name="Comma 5 3 2 2 3 2" xfId="1394"/>
    <cellStyle name="Comma 5 3 2 2 3 2 2" xfId="2940"/>
    <cellStyle name="Comma 5 3 2 2 3 3" xfId="2172"/>
    <cellStyle name="Comma 5 3 2 2 4" xfId="1010"/>
    <cellStyle name="Comma 5 3 2 2 4 2" xfId="2556"/>
    <cellStyle name="Comma 5 3 2 2 5" xfId="1788"/>
    <cellStyle name="Comma 5 3 2 3" xfId="338"/>
    <cellStyle name="Comma 5 3 2 3 2" xfId="722"/>
    <cellStyle name="Comma 5 3 2 3 2 2" xfId="1490"/>
    <cellStyle name="Comma 5 3 2 3 2 2 2" xfId="3036"/>
    <cellStyle name="Comma 5 3 2 3 2 3" xfId="2268"/>
    <cellStyle name="Comma 5 3 2 3 3" xfId="1106"/>
    <cellStyle name="Comma 5 3 2 3 3 2" xfId="2652"/>
    <cellStyle name="Comma 5 3 2 3 4" xfId="1884"/>
    <cellStyle name="Comma 5 3 2 4" xfId="530"/>
    <cellStyle name="Comma 5 3 2 4 2" xfId="1298"/>
    <cellStyle name="Comma 5 3 2 4 2 2" xfId="2844"/>
    <cellStyle name="Comma 5 3 2 4 3" xfId="2076"/>
    <cellStyle name="Comma 5 3 2 5" xfId="914"/>
    <cellStyle name="Comma 5 3 2 5 2" xfId="2460"/>
    <cellStyle name="Comma 5 3 2 6" xfId="1692"/>
    <cellStyle name="Comma 5 3 3" xfId="194"/>
    <cellStyle name="Comma 5 3 3 2" xfId="386"/>
    <cellStyle name="Comma 5 3 3 2 2" xfId="770"/>
    <cellStyle name="Comma 5 3 3 2 2 2" xfId="1538"/>
    <cellStyle name="Comma 5 3 3 2 2 2 2" xfId="3084"/>
    <cellStyle name="Comma 5 3 3 2 2 3" xfId="2316"/>
    <cellStyle name="Comma 5 3 3 2 3" xfId="1154"/>
    <cellStyle name="Comma 5 3 3 2 3 2" xfId="2700"/>
    <cellStyle name="Comma 5 3 3 2 4" xfId="1932"/>
    <cellStyle name="Comma 5 3 3 3" xfId="578"/>
    <cellStyle name="Comma 5 3 3 3 2" xfId="1346"/>
    <cellStyle name="Comma 5 3 3 3 2 2" xfId="2892"/>
    <cellStyle name="Comma 5 3 3 3 3" xfId="2124"/>
    <cellStyle name="Comma 5 3 3 4" xfId="962"/>
    <cellStyle name="Comma 5 3 3 4 2" xfId="2508"/>
    <cellStyle name="Comma 5 3 3 5" xfId="1740"/>
    <cellStyle name="Comma 5 3 4" xfId="290"/>
    <cellStyle name="Comma 5 3 4 2" xfId="674"/>
    <cellStyle name="Comma 5 3 4 2 2" xfId="1442"/>
    <cellStyle name="Comma 5 3 4 2 2 2" xfId="2988"/>
    <cellStyle name="Comma 5 3 4 2 3" xfId="2220"/>
    <cellStyle name="Comma 5 3 4 3" xfId="1058"/>
    <cellStyle name="Comma 5 3 4 3 2" xfId="2604"/>
    <cellStyle name="Comma 5 3 4 4" xfId="1836"/>
    <cellStyle name="Comma 5 3 5" xfId="482"/>
    <cellStyle name="Comma 5 3 5 2" xfId="1250"/>
    <cellStyle name="Comma 5 3 5 2 2" xfId="2796"/>
    <cellStyle name="Comma 5 3 5 3" xfId="2028"/>
    <cellStyle name="Comma 5 3 6" xfId="866"/>
    <cellStyle name="Comma 5 3 6 2" xfId="2412"/>
    <cellStyle name="Comma 5 3 7" xfId="1644"/>
    <cellStyle name="Comma 5 4" xfId="122"/>
    <cellStyle name="Comma 5 4 2" xfId="218"/>
    <cellStyle name="Comma 5 4 2 2" xfId="410"/>
    <cellStyle name="Comma 5 4 2 2 2" xfId="794"/>
    <cellStyle name="Comma 5 4 2 2 2 2" xfId="1562"/>
    <cellStyle name="Comma 5 4 2 2 2 2 2" xfId="3108"/>
    <cellStyle name="Comma 5 4 2 2 2 3" xfId="2340"/>
    <cellStyle name="Comma 5 4 2 2 3" xfId="1178"/>
    <cellStyle name="Comma 5 4 2 2 3 2" xfId="2724"/>
    <cellStyle name="Comma 5 4 2 2 4" xfId="1956"/>
    <cellStyle name="Comma 5 4 2 3" xfId="602"/>
    <cellStyle name="Comma 5 4 2 3 2" xfId="1370"/>
    <cellStyle name="Comma 5 4 2 3 2 2" xfId="2916"/>
    <cellStyle name="Comma 5 4 2 3 3" xfId="2148"/>
    <cellStyle name="Comma 5 4 2 4" xfId="986"/>
    <cellStyle name="Comma 5 4 2 4 2" xfId="2532"/>
    <cellStyle name="Comma 5 4 2 5" xfId="1764"/>
    <cellStyle name="Comma 5 4 3" xfId="314"/>
    <cellStyle name="Comma 5 4 3 2" xfId="698"/>
    <cellStyle name="Comma 5 4 3 2 2" xfId="1466"/>
    <cellStyle name="Comma 5 4 3 2 2 2" xfId="3012"/>
    <cellStyle name="Comma 5 4 3 2 3" xfId="2244"/>
    <cellStyle name="Comma 5 4 3 3" xfId="1082"/>
    <cellStyle name="Comma 5 4 3 3 2" xfId="2628"/>
    <cellStyle name="Comma 5 4 3 4" xfId="1860"/>
    <cellStyle name="Comma 5 4 4" xfId="506"/>
    <cellStyle name="Comma 5 4 4 2" xfId="1274"/>
    <cellStyle name="Comma 5 4 4 2 2" xfId="2820"/>
    <cellStyle name="Comma 5 4 4 3" xfId="2052"/>
    <cellStyle name="Comma 5 4 5" xfId="890"/>
    <cellStyle name="Comma 5 4 5 2" xfId="2436"/>
    <cellStyle name="Comma 5 4 6" xfId="1668"/>
    <cellStyle name="Comma 5 5" xfId="170"/>
    <cellStyle name="Comma 5 5 2" xfId="362"/>
    <cellStyle name="Comma 5 5 2 2" xfId="746"/>
    <cellStyle name="Comma 5 5 2 2 2" xfId="1514"/>
    <cellStyle name="Comma 5 5 2 2 2 2" xfId="3060"/>
    <cellStyle name="Comma 5 5 2 2 3" xfId="2292"/>
    <cellStyle name="Comma 5 5 2 3" xfId="1130"/>
    <cellStyle name="Comma 5 5 2 3 2" xfId="2676"/>
    <cellStyle name="Comma 5 5 2 4" xfId="1908"/>
    <cellStyle name="Comma 5 5 3" xfId="554"/>
    <cellStyle name="Comma 5 5 3 2" xfId="1322"/>
    <cellStyle name="Comma 5 5 3 2 2" xfId="2868"/>
    <cellStyle name="Comma 5 5 3 3" xfId="2100"/>
    <cellStyle name="Comma 5 5 4" xfId="938"/>
    <cellStyle name="Comma 5 5 4 2" xfId="2484"/>
    <cellStyle name="Comma 5 5 5" xfId="1716"/>
    <cellStyle name="Comma 5 6" xfId="266"/>
    <cellStyle name="Comma 5 6 2" xfId="650"/>
    <cellStyle name="Comma 5 6 2 2" xfId="1418"/>
    <cellStyle name="Comma 5 6 2 2 2" xfId="2964"/>
    <cellStyle name="Comma 5 6 2 3" xfId="2196"/>
    <cellStyle name="Comma 5 6 3" xfId="1034"/>
    <cellStyle name="Comma 5 6 3 2" xfId="2580"/>
    <cellStyle name="Comma 5 6 4" xfId="1812"/>
    <cellStyle name="Comma 5 7" xfId="458"/>
    <cellStyle name="Comma 5 7 2" xfId="1226"/>
    <cellStyle name="Comma 5 7 2 2" xfId="2772"/>
    <cellStyle name="Comma 5 7 3" xfId="2004"/>
    <cellStyle name="Comma 5 8" xfId="842"/>
    <cellStyle name="Comma 5 8 2" xfId="2388"/>
    <cellStyle name="Comma 5 9" xfId="1620"/>
    <cellStyle name="Comma_house_230402 2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10 2" xfId="46"/>
    <cellStyle name="Normal 10 2 2" xfId="74"/>
    <cellStyle name="Normal 12" xfId="47"/>
    <cellStyle name="Normal 12 2" xfId="1615"/>
    <cellStyle name="Normal 2" xfId="48"/>
    <cellStyle name="Normal 2 2" xfId="49"/>
    <cellStyle name="Normal 2 3" xfId="75"/>
    <cellStyle name="Normal 3" xfId="50"/>
    <cellStyle name="Normal 3 2" xfId="76"/>
    <cellStyle name="Normal 3 3" xfId="1616"/>
    <cellStyle name="Normal 4" xfId="51"/>
    <cellStyle name="Normal 4 10" xfId="1618"/>
    <cellStyle name="Normal 4 2" xfId="77"/>
    <cellStyle name="Normal 4 2 2" xfId="94"/>
    <cellStyle name="Normal 4 2 2 2" xfId="118"/>
    <cellStyle name="Normal 4 2 2 2 2" xfId="166"/>
    <cellStyle name="Normal 4 2 2 2 2 2" xfId="262"/>
    <cellStyle name="Normal 4 2 2 2 2 2 2" xfId="454"/>
    <cellStyle name="Normal 4 2 2 2 2 2 2 2" xfId="838"/>
    <cellStyle name="Normal 4 2 2 2 2 2 2 2 2" xfId="1606"/>
    <cellStyle name="Normal 4 2 2 2 2 2 2 2 2 2" xfId="3152"/>
    <cellStyle name="Normal 4 2 2 2 2 2 2 2 3" xfId="2384"/>
    <cellStyle name="Normal 4 2 2 2 2 2 2 3" xfId="1222"/>
    <cellStyle name="Normal 4 2 2 2 2 2 2 3 2" xfId="2768"/>
    <cellStyle name="Normal 4 2 2 2 2 2 2 4" xfId="2000"/>
    <cellStyle name="Normal 4 2 2 2 2 2 3" xfId="646"/>
    <cellStyle name="Normal 4 2 2 2 2 2 3 2" xfId="1414"/>
    <cellStyle name="Normal 4 2 2 2 2 2 3 2 2" xfId="2960"/>
    <cellStyle name="Normal 4 2 2 2 2 2 3 3" xfId="2192"/>
    <cellStyle name="Normal 4 2 2 2 2 2 4" xfId="1030"/>
    <cellStyle name="Normal 4 2 2 2 2 2 4 2" xfId="2576"/>
    <cellStyle name="Normal 4 2 2 2 2 2 5" xfId="1808"/>
    <cellStyle name="Normal 4 2 2 2 2 3" xfId="358"/>
    <cellStyle name="Normal 4 2 2 2 2 3 2" xfId="742"/>
    <cellStyle name="Normal 4 2 2 2 2 3 2 2" xfId="1510"/>
    <cellStyle name="Normal 4 2 2 2 2 3 2 2 2" xfId="3056"/>
    <cellStyle name="Normal 4 2 2 2 2 3 2 3" xfId="2288"/>
    <cellStyle name="Normal 4 2 2 2 2 3 3" xfId="1126"/>
    <cellStyle name="Normal 4 2 2 2 2 3 3 2" xfId="2672"/>
    <cellStyle name="Normal 4 2 2 2 2 3 4" xfId="1904"/>
    <cellStyle name="Normal 4 2 2 2 2 4" xfId="550"/>
    <cellStyle name="Normal 4 2 2 2 2 4 2" xfId="1318"/>
    <cellStyle name="Normal 4 2 2 2 2 4 2 2" xfId="2864"/>
    <cellStyle name="Normal 4 2 2 2 2 4 3" xfId="2096"/>
    <cellStyle name="Normal 4 2 2 2 2 5" xfId="934"/>
    <cellStyle name="Normal 4 2 2 2 2 5 2" xfId="2480"/>
    <cellStyle name="Normal 4 2 2 2 2 6" xfId="1712"/>
    <cellStyle name="Normal 4 2 2 2 3" xfId="214"/>
    <cellStyle name="Normal 4 2 2 2 3 2" xfId="406"/>
    <cellStyle name="Normal 4 2 2 2 3 2 2" xfId="790"/>
    <cellStyle name="Normal 4 2 2 2 3 2 2 2" xfId="1558"/>
    <cellStyle name="Normal 4 2 2 2 3 2 2 2 2" xfId="3104"/>
    <cellStyle name="Normal 4 2 2 2 3 2 2 3" xfId="2336"/>
    <cellStyle name="Normal 4 2 2 2 3 2 3" xfId="1174"/>
    <cellStyle name="Normal 4 2 2 2 3 2 3 2" xfId="2720"/>
    <cellStyle name="Normal 4 2 2 2 3 2 4" xfId="1952"/>
    <cellStyle name="Normal 4 2 2 2 3 3" xfId="598"/>
    <cellStyle name="Normal 4 2 2 2 3 3 2" xfId="1366"/>
    <cellStyle name="Normal 4 2 2 2 3 3 2 2" xfId="2912"/>
    <cellStyle name="Normal 4 2 2 2 3 3 3" xfId="2144"/>
    <cellStyle name="Normal 4 2 2 2 3 4" xfId="982"/>
    <cellStyle name="Normal 4 2 2 2 3 4 2" xfId="2528"/>
    <cellStyle name="Normal 4 2 2 2 3 5" xfId="1760"/>
    <cellStyle name="Normal 4 2 2 2 4" xfId="310"/>
    <cellStyle name="Normal 4 2 2 2 4 2" xfId="694"/>
    <cellStyle name="Normal 4 2 2 2 4 2 2" xfId="1462"/>
    <cellStyle name="Normal 4 2 2 2 4 2 2 2" xfId="3008"/>
    <cellStyle name="Normal 4 2 2 2 4 2 3" xfId="2240"/>
    <cellStyle name="Normal 4 2 2 2 4 3" xfId="1078"/>
    <cellStyle name="Normal 4 2 2 2 4 3 2" xfId="2624"/>
    <cellStyle name="Normal 4 2 2 2 4 4" xfId="1856"/>
    <cellStyle name="Normal 4 2 2 2 5" xfId="502"/>
    <cellStyle name="Normal 4 2 2 2 5 2" xfId="1270"/>
    <cellStyle name="Normal 4 2 2 2 5 2 2" xfId="2816"/>
    <cellStyle name="Normal 4 2 2 2 5 3" xfId="2048"/>
    <cellStyle name="Normal 4 2 2 2 6" xfId="886"/>
    <cellStyle name="Normal 4 2 2 2 6 2" xfId="2432"/>
    <cellStyle name="Normal 4 2 2 2 7" xfId="1664"/>
    <cellStyle name="Normal 4 2 2 3" xfId="142"/>
    <cellStyle name="Normal 4 2 2 3 2" xfId="238"/>
    <cellStyle name="Normal 4 2 2 3 2 2" xfId="430"/>
    <cellStyle name="Normal 4 2 2 3 2 2 2" xfId="814"/>
    <cellStyle name="Normal 4 2 2 3 2 2 2 2" xfId="1582"/>
    <cellStyle name="Normal 4 2 2 3 2 2 2 2 2" xfId="3128"/>
    <cellStyle name="Normal 4 2 2 3 2 2 2 3" xfId="2360"/>
    <cellStyle name="Normal 4 2 2 3 2 2 3" xfId="1198"/>
    <cellStyle name="Normal 4 2 2 3 2 2 3 2" xfId="2744"/>
    <cellStyle name="Normal 4 2 2 3 2 2 4" xfId="1976"/>
    <cellStyle name="Normal 4 2 2 3 2 3" xfId="622"/>
    <cellStyle name="Normal 4 2 2 3 2 3 2" xfId="1390"/>
    <cellStyle name="Normal 4 2 2 3 2 3 2 2" xfId="2936"/>
    <cellStyle name="Normal 4 2 2 3 2 3 3" xfId="2168"/>
    <cellStyle name="Normal 4 2 2 3 2 4" xfId="1006"/>
    <cellStyle name="Normal 4 2 2 3 2 4 2" xfId="2552"/>
    <cellStyle name="Normal 4 2 2 3 2 5" xfId="1784"/>
    <cellStyle name="Normal 4 2 2 3 3" xfId="334"/>
    <cellStyle name="Normal 4 2 2 3 3 2" xfId="718"/>
    <cellStyle name="Normal 4 2 2 3 3 2 2" xfId="1486"/>
    <cellStyle name="Normal 4 2 2 3 3 2 2 2" xfId="3032"/>
    <cellStyle name="Normal 4 2 2 3 3 2 3" xfId="2264"/>
    <cellStyle name="Normal 4 2 2 3 3 3" xfId="1102"/>
    <cellStyle name="Normal 4 2 2 3 3 3 2" xfId="2648"/>
    <cellStyle name="Normal 4 2 2 3 3 4" xfId="1880"/>
    <cellStyle name="Normal 4 2 2 3 4" xfId="526"/>
    <cellStyle name="Normal 4 2 2 3 4 2" xfId="1294"/>
    <cellStyle name="Normal 4 2 2 3 4 2 2" xfId="2840"/>
    <cellStyle name="Normal 4 2 2 3 4 3" xfId="2072"/>
    <cellStyle name="Normal 4 2 2 3 5" xfId="910"/>
    <cellStyle name="Normal 4 2 2 3 5 2" xfId="2456"/>
    <cellStyle name="Normal 4 2 2 3 6" xfId="1688"/>
    <cellStyle name="Normal 4 2 2 4" xfId="190"/>
    <cellStyle name="Normal 4 2 2 4 2" xfId="382"/>
    <cellStyle name="Normal 4 2 2 4 2 2" xfId="766"/>
    <cellStyle name="Normal 4 2 2 4 2 2 2" xfId="1534"/>
    <cellStyle name="Normal 4 2 2 4 2 2 2 2" xfId="3080"/>
    <cellStyle name="Normal 4 2 2 4 2 2 3" xfId="2312"/>
    <cellStyle name="Normal 4 2 2 4 2 3" xfId="1150"/>
    <cellStyle name="Normal 4 2 2 4 2 3 2" xfId="2696"/>
    <cellStyle name="Normal 4 2 2 4 2 4" xfId="1928"/>
    <cellStyle name="Normal 4 2 2 4 3" xfId="574"/>
    <cellStyle name="Normal 4 2 2 4 3 2" xfId="1342"/>
    <cellStyle name="Normal 4 2 2 4 3 2 2" xfId="2888"/>
    <cellStyle name="Normal 4 2 2 4 3 3" xfId="2120"/>
    <cellStyle name="Normal 4 2 2 4 4" xfId="958"/>
    <cellStyle name="Normal 4 2 2 4 4 2" xfId="2504"/>
    <cellStyle name="Normal 4 2 2 4 5" xfId="1736"/>
    <cellStyle name="Normal 4 2 2 5" xfId="286"/>
    <cellStyle name="Normal 4 2 2 5 2" xfId="670"/>
    <cellStyle name="Normal 4 2 2 5 2 2" xfId="1438"/>
    <cellStyle name="Normal 4 2 2 5 2 2 2" xfId="2984"/>
    <cellStyle name="Normal 4 2 2 5 2 3" xfId="2216"/>
    <cellStyle name="Normal 4 2 2 5 3" xfId="1054"/>
    <cellStyle name="Normal 4 2 2 5 3 2" xfId="2600"/>
    <cellStyle name="Normal 4 2 2 5 4" xfId="1832"/>
    <cellStyle name="Normal 4 2 2 6" xfId="478"/>
    <cellStyle name="Normal 4 2 2 6 2" xfId="1246"/>
    <cellStyle name="Normal 4 2 2 6 2 2" xfId="2792"/>
    <cellStyle name="Normal 4 2 2 6 3" xfId="2024"/>
    <cellStyle name="Normal 4 2 2 7" xfId="862"/>
    <cellStyle name="Normal 4 2 2 7 2" xfId="2408"/>
    <cellStyle name="Normal 4 2 2 8" xfId="1640"/>
    <cellStyle name="Normal 4 2 3" xfId="106"/>
    <cellStyle name="Normal 4 2 3 2" xfId="154"/>
    <cellStyle name="Normal 4 2 3 2 2" xfId="250"/>
    <cellStyle name="Normal 4 2 3 2 2 2" xfId="442"/>
    <cellStyle name="Normal 4 2 3 2 2 2 2" xfId="826"/>
    <cellStyle name="Normal 4 2 3 2 2 2 2 2" xfId="1594"/>
    <cellStyle name="Normal 4 2 3 2 2 2 2 2 2" xfId="3140"/>
    <cellStyle name="Normal 4 2 3 2 2 2 2 3" xfId="2372"/>
    <cellStyle name="Normal 4 2 3 2 2 2 3" xfId="1210"/>
    <cellStyle name="Normal 4 2 3 2 2 2 3 2" xfId="2756"/>
    <cellStyle name="Normal 4 2 3 2 2 2 4" xfId="1988"/>
    <cellStyle name="Normal 4 2 3 2 2 3" xfId="634"/>
    <cellStyle name="Normal 4 2 3 2 2 3 2" xfId="1402"/>
    <cellStyle name="Normal 4 2 3 2 2 3 2 2" xfId="2948"/>
    <cellStyle name="Normal 4 2 3 2 2 3 3" xfId="2180"/>
    <cellStyle name="Normal 4 2 3 2 2 4" xfId="1018"/>
    <cellStyle name="Normal 4 2 3 2 2 4 2" xfId="2564"/>
    <cellStyle name="Normal 4 2 3 2 2 5" xfId="1796"/>
    <cellStyle name="Normal 4 2 3 2 3" xfId="346"/>
    <cellStyle name="Normal 4 2 3 2 3 2" xfId="730"/>
    <cellStyle name="Normal 4 2 3 2 3 2 2" xfId="1498"/>
    <cellStyle name="Normal 4 2 3 2 3 2 2 2" xfId="3044"/>
    <cellStyle name="Normal 4 2 3 2 3 2 3" xfId="2276"/>
    <cellStyle name="Normal 4 2 3 2 3 3" xfId="1114"/>
    <cellStyle name="Normal 4 2 3 2 3 3 2" xfId="2660"/>
    <cellStyle name="Normal 4 2 3 2 3 4" xfId="1892"/>
    <cellStyle name="Normal 4 2 3 2 4" xfId="538"/>
    <cellStyle name="Normal 4 2 3 2 4 2" xfId="1306"/>
    <cellStyle name="Normal 4 2 3 2 4 2 2" xfId="2852"/>
    <cellStyle name="Normal 4 2 3 2 4 3" xfId="2084"/>
    <cellStyle name="Normal 4 2 3 2 5" xfId="922"/>
    <cellStyle name="Normal 4 2 3 2 5 2" xfId="2468"/>
    <cellStyle name="Normal 4 2 3 2 6" xfId="1700"/>
    <cellStyle name="Normal 4 2 3 3" xfId="202"/>
    <cellStyle name="Normal 4 2 3 3 2" xfId="394"/>
    <cellStyle name="Normal 4 2 3 3 2 2" xfId="778"/>
    <cellStyle name="Normal 4 2 3 3 2 2 2" xfId="1546"/>
    <cellStyle name="Normal 4 2 3 3 2 2 2 2" xfId="3092"/>
    <cellStyle name="Normal 4 2 3 3 2 2 3" xfId="2324"/>
    <cellStyle name="Normal 4 2 3 3 2 3" xfId="1162"/>
    <cellStyle name="Normal 4 2 3 3 2 3 2" xfId="2708"/>
    <cellStyle name="Normal 4 2 3 3 2 4" xfId="1940"/>
    <cellStyle name="Normal 4 2 3 3 3" xfId="586"/>
    <cellStyle name="Normal 4 2 3 3 3 2" xfId="1354"/>
    <cellStyle name="Normal 4 2 3 3 3 2 2" xfId="2900"/>
    <cellStyle name="Normal 4 2 3 3 3 3" xfId="2132"/>
    <cellStyle name="Normal 4 2 3 3 4" xfId="970"/>
    <cellStyle name="Normal 4 2 3 3 4 2" xfId="2516"/>
    <cellStyle name="Normal 4 2 3 3 5" xfId="1748"/>
    <cellStyle name="Normal 4 2 3 4" xfId="298"/>
    <cellStyle name="Normal 4 2 3 4 2" xfId="682"/>
    <cellStyle name="Normal 4 2 3 4 2 2" xfId="1450"/>
    <cellStyle name="Normal 4 2 3 4 2 2 2" xfId="2996"/>
    <cellStyle name="Normal 4 2 3 4 2 3" xfId="2228"/>
    <cellStyle name="Normal 4 2 3 4 3" xfId="1066"/>
    <cellStyle name="Normal 4 2 3 4 3 2" xfId="2612"/>
    <cellStyle name="Normal 4 2 3 4 4" xfId="1844"/>
    <cellStyle name="Normal 4 2 3 5" xfId="490"/>
    <cellStyle name="Normal 4 2 3 5 2" xfId="1258"/>
    <cellStyle name="Normal 4 2 3 5 2 2" xfId="2804"/>
    <cellStyle name="Normal 4 2 3 5 3" xfId="2036"/>
    <cellStyle name="Normal 4 2 3 6" xfId="874"/>
    <cellStyle name="Normal 4 2 3 6 2" xfId="2420"/>
    <cellStyle name="Normal 4 2 3 7" xfId="1652"/>
    <cellStyle name="Normal 4 2 4" xfId="130"/>
    <cellStyle name="Normal 4 2 4 2" xfId="226"/>
    <cellStyle name="Normal 4 2 4 2 2" xfId="418"/>
    <cellStyle name="Normal 4 2 4 2 2 2" xfId="802"/>
    <cellStyle name="Normal 4 2 4 2 2 2 2" xfId="1570"/>
    <cellStyle name="Normal 4 2 4 2 2 2 2 2" xfId="3116"/>
    <cellStyle name="Normal 4 2 4 2 2 2 3" xfId="2348"/>
    <cellStyle name="Normal 4 2 4 2 2 3" xfId="1186"/>
    <cellStyle name="Normal 4 2 4 2 2 3 2" xfId="2732"/>
    <cellStyle name="Normal 4 2 4 2 2 4" xfId="1964"/>
    <cellStyle name="Normal 4 2 4 2 3" xfId="610"/>
    <cellStyle name="Normal 4 2 4 2 3 2" xfId="1378"/>
    <cellStyle name="Normal 4 2 4 2 3 2 2" xfId="2924"/>
    <cellStyle name="Normal 4 2 4 2 3 3" xfId="2156"/>
    <cellStyle name="Normal 4 2 4 2 4" xfId="994"/>
    <cellStyle name="Normal 4 2 4 2 4 2" xfId="2540"/>
    <cellStyle name="Normal 4 2 4 2 5" xfId="1772"/>
    <cellStyle name="Normal 4 2 4 3" xfId="322"/>
    <cellStyle name="Normal 4 2 4 3 2" xfId="706"/>
    <cellStyle name="Normal 4 2 4 3 2 2" xfId="1474"/>
    <cellStyle name="Normal 4 2 4 3 2 2 2" xfId="3020"/>
    <cellStyle name="Normal 4 2 4 3 2 3" xfId="2252"/>
    <cellStyle name="Normal 4 2 4 3 3" xfId="1090"/>
    <cellStyle name="Normal 4 2 4 3 3 2" xfId="2636"/>
    <cellStyle name="Normal 4 2 4 3 4" xfId="1868"/>
    <cellStyle name="Normal 4 2 4 4" xfId="514"/>
    <cellStyle name="Normal 4 2 4 4 2" xfId="1282"/>
    <cellStyle name="Normal 4 2 4 4 2 2" xfId="2828"/>
    <cellStyle name="Normal 4 2 4 4 3" xfId="2060"/>
    <cellStyle name="Normal 4 2 4 5" xfId="898"/>
    <cellStyle name="Normal 4 2 4 5 2" xfId="2444"/>
    <cellStyle name="Normal 4 2 4 6" xfId="1676"/>
    <cellStyle name="Normal 4 2 5" xfId="178"/>
    <cellStyle name="Normal 4 2 5 2" xfId="370"/>
    <cellStyle name="Normal 4 2 5 2 2" xfId="754"/>
    <cellStyle name="Normal 4 2 5 2 2 2" xfId="1522"/>
    <cellStyle name="Normal 4 2 5 2 2 2 2" xfId="3068"/>
    <cellStyle name="Normal 4 2 5 2 2 3" xfId="2300"/>
    <cellStyle name="Normal 4 2 5 2 3" xfId="1138"/>
    <cellStyle name="Normal 4 2 5 2 3 2" xfId="2684"/>
    <cellStyle name="Normal 4 2 5 2 4" xfId="1916"/>
    <cellStyle name="Normal 4 2 5 3" xfId="562"/>
    <cellStyle name="Normal 4 2 5 3 2" xfId="1330"/>
    <cellStyle name="Normal 4 2 5 3 2 2" xfId="2876"/>
    <cellStyle name="Normal 4 2 5 3 3" xfId="2108"/>
    <cellStyle name="Normal 4 2 5 4" xfId="946"/>
    <cellStyle name="Normal 4 2 5 4 2" xfId="2492"/>
    <cellStyle name="Normal 4 2 5 5" xfId="1724"/>
    <cellStyle name="Normal 4 2 6" xfId="274"/>
    <cellStyle name="Normal 4 2 6 2" xfId="658"/>
    <cellStyle name="Normal 4 2 6 2 2" xfId="1426"/>
    <cellStyle name="Normal 4 2 6 2 2 2" xfId="2972"/>
    <cellStyle name="Normal 4 2 6 2 3" xfId="2204"/>
    <cellStyle name="Normal 4 2 6 3" xfId="1042"/>
    <cellStyle name="Normal 4 2 6 3 2" xfId="2588"/>
    <cellStyle name="Normal 4 2 6 4" xfId="1820"/>
    <cellStyle name="Normal 4 2 7" xfId="466"/>
    <cellStyle name="Normal 4 2 7 2" xfId="1234"/>
    <cellStyle name="Normal 4 2 7 2 2" xfId="2780"/>
    <cellStyle name="Normal 4 2 7 3" xfId="2012"/>
    <cellStyle name="Normal 4 2 8" xfId="850"/>
    <cellStyle name="Normal 4 2 8 2" xfId="2396"/>
    <cellStyle name="Normal 4 2 9" xfId="1628"/>
    <cellStyle name="Normal 4 3" xfId="84"/>
    <cellStyle name="Normal 4 3 2" xfId="108"/>
    <cellStyle name="Normal 4 3 2 2" xfId="156"/>
    <cellStyle name="Normal 4 3 2 2 2" xfId="252"/>
    <cellStyle name="Normal 4 3 2 2 2 2" xfId="444"/>
    <cellStyle name="Normal 4 3 2 2 2 2 2" xfId="828"/>
    <cellStyle name="Normal 4 3 2 2 2 2 2 2" xfId="1596"/>
    <cellStyle name="Normal 4 3 2 2 2 2 2 2 2" xfId="3142"/>
    <cellStyle name="Normal 4 3 2 2 2 2 2 3" xfId="2374"/>
    <cellStyle name="Normal 4 3 2 2 2 2 3" xfId="1212"/>
    <cellStyle name="Normal 4 3 2 2 2 2 3 2" xfId="2758"/>
    <cellStyle name="Normal 4 3 2 2 2 2 4" xfId="1990"/>
    <cellStyle name="Normal 4 3 2 2 2 3" xfId="636"/>
    <cellStyle name="Normal 4 3 2 2 2 3 2" xfId="1404"/>
    <cellStyle name="Normal 4 3 2 2 2 3 2 2" xfId="2950"/>
    <cellStyle name="Normal 4 3 2 2 2 3 3" xfId="2182"/>
    <cellStyle name="Normal 4 3 2 2 2 4" xfId="1020"/>
    <cellStyle name="Normal 4 3 2 2 2 4 2" xfId="2566"/>
    <cellStyle name="Normal 4 3 2 2 2 5" xfId="1798"/>
    <cellStyle name="Normal 4 3 2 2 3" xfId="348"/>
    <cellStyle name="Normal 4 3 2 2 3 2" xfId="732"/>
    <cellStyle name="Normal 4 3 2 2 3 2 2" xfId="1500"/>
    <cellStyle name="Normal 4 3 2 2 3 2 2 2" xfId="3046"/>
    <cellStyle name="Normal 4 3 2 2 3 2 3" xfId="2278"/>
    <cellStyle name="Normal 4 3 2 2 3 3" xfId="1116"/>
    <cellStyle name="Normal 4 3 2 2 3 3 2" xfId="2662"/>
    <cellStyle name="Normal 4 3 2 2 3 4" xfId="1894"/>
    <cellStyle name="Normal 4 3 2 2 4" xfId="540"/>
    <cellStyle name="Normal 4 3 2 2 4 2" xfId="1308"/>
    <cellStyle name="Normal 4 3 2 2 4 2 2" xfId="2854"/>
    <cellStyle name="Normal 4 3 2 2 4 3" xfId="2086"/>
    <cellStyle name="Normal 4 3 2 2 5" xfId="924"/>
    <cellStyle name="Normal 4 3 2 2 5 2" xfId="2470"/>
    <cellStyle name="Normal 4 3 2 2 6" xfId="1702"/>
    <cellStyle name="Normal 4 3 2 3" xfId="204"/>
    <cellStyle name="Normal 4 3 2 3 2" xfId="396"/>
    <cellStyle name="Normal 4 3 2 3 2 2" xfId="780"/>
    <cellStyle name="Normal 4 3 2 3 2 2 2" xfId="1548"/>
    <cellStyle name="Normal 4 3 2 3 2 2 2 2" xfId="3094"/>
    <cellStyle name="Normal 4 3 2 3 2 2 3" xfId="2326"/>
    <cellStyle name="Normal 4 3 2 3 2 3" xfId="1164"/>
    <cellStyle name="Normal 4 3 2 3 2 3 2" xfId="2710"/>
    <cellStyle name="Normal 4 3 2 3 2 4" xfId="1942"/>
    <cellStyle name="Normal 4 3 2 3 3" xfId="588"/>
    <cellStyle name="Normal 4 3 2 3 3 2" xfId="1356"/>
    <cellStyle name="Normal 4 3 2 3 3 2 2" xfId="2902"/>
    <cellStyle name="Normal 4 3 2 3 3 3" xfId="2134"/>
    <cellStyle name="Normal 4 3 2 3 4" xfId="972"/>
    <cellStyle name="Normal 4 3 2 3 4 2" xfId="2518"/>
    <cellStyle name="Normal 4 3 2 3 5" xfId="1750"/>
    <cellStyle name="Normal 4 3 2 4" xfId="300"/>
    <cellStyle name="Normal 4 3 2 4 2" xfId="684"/>
    <cellStyle name="Normal 4 3 2 4 2 2" xfId="1452"/>
    <cellStyle name="Normal 4 3 2 4 2 2 2" xfId="2998"/>
    <cellStyle name="Normal 4 3 2 4 2 3" xfId="2230"/>
    <cellStyle name="Normal 4 3 2 4 3" xfId="1068"/>
    <cellStyle name="Normal 4 3 2 4 3 2" xfId="2614"/>
    <cellStyle name="Normal 4 3 2 4 4" xfId="1846"/>
    <cellStyle name="Normal 4 3 2 5" xfId="492"/>
    <cellStyle name="Normal 4 3 2 5 2" xfId="1260"/>
    <cellStyle name="Normal 4 3 2 5 2 2" xfId="2806"/>
    <cellStyle name="Normal 4 3 2 5 3" xfId="2038"/>
    <cellStyle name="Normal 4 3 2 6" xfId="876"/>
    <cellStyle name="Normal 4 3 2 6 2" xfId="2422"/>
    <cellStyle name="Normal 4 3 2 7" xfId="1654"/>
    <cellStyle name="Normal 4 3 3" xfId="132"/>
    <cellStyle name="Normal 4 3 3 2" xfId="228"/>
    <cellStyle name="Normal 4 3 3 2 2" xfId="420"/>
    <cellStyle name="Normal 4 3 3 2 2 2" xfId="804"/>
    <cellStyle name="Normal 4 3 3 2 2 2 2" xfId="1572"/>
    <cellStyle name="Normal 4 3 3 2 2 2 2 2" xfId="3118"/>
    <cellStyle name="Normal 4 3 3 2 2 2 3" xfId="2350"/>
    <cellStyle name="Normal 4 3 3 2 2 3" xfId="1188"/>
    <cellStyle name="Normal 4 3 3 2 2 3 2" xfId="2734"/>
    <cellStyle name="Normal 4 3 3 2 2 4" xfId="1966"/>
    <cellStyle name="Normal 4 3 3 2 3" xfId="612"/>
    <cellStyle name="Normal 4 3 3 2 3 2" xfId="1380"/>
    <cellStyle name="Normal 4 3 3 2 3 2 2" xfId="2926"/>
    <cellStyle name="Normal 4 3 3 2 3 3" xfId="2158"/>
    <cellStyle name="Normal 4 3 3 2 4" xfId="996"/>
    <cellStyle name="Normal 4 3 3 2 4 2" xfId="2542"/>
    <cellStyle name="Normal 4 3 3 2 5" xfId="1774"/>
    <cellStyle name="Normal 4 3 3 3" xfId="324"/>
    <cellStyle name="Normal 4 3 3 3 2" xfId="708"/>
    <cellStyle name="Normal 4 3 3 3 2 2" xfId="1476"/>
    <cellStyle name="Normal 4 3 3 3 2 2 2" xfId="3022"/>
    <cellStyle name="Normal 4 3 3 3 2 3" xfId="2254"/>
    <cellStyle name="Normal 4 3 3 3 3" xfId="1092"/>
    <cellStyle name="Normal 4 3 3 3 3 2" xfId="2638"/>
    <cellStyle name="Normal 4 3 3 3 4" xfId="1870"/>
    <cellStyle name="Normal 4 3 3 4" xfId="516"/>
    <cellStyle name="Normal 4 3 3 4 2" xfId="1284"/>
    <cellStyle name="Normal 4 3 3 4 2 2" xfId="2830"/>
    <cellStyle name="Normal 4 3 3 4 3" xfId="2062"/>
    <cellStyle name="Normal 4 3 3 5" xfId="900"/>
    <cellStyle name="Normal 4 3 3 5 2" xfId="2446"/>
    <cellStyle name="Normal 4 3 3 6" xfId="1678"/>
    <cellStyle name="Normal 4 3 4" xfId="180"/>
    <cellStyle name="Normal 4 3 4 2" xfId="372"/>
    <cellStyle name="Normal 4 3 4 2 2" xfId="756"/>
    <cellStyle name="Normal 4 3 4 2 2 2" xfId="1524"/>
    <cellStyle name="Normal 4 3 4 2 2 2 2" xfId="3070"/>
    <cellStyle name="Normal 4 3 4 2 2 3" xfId="2302"/>
    <cellStyle name="Normal 4 3 4 2 3" xfId="1140"/>
    <cellStyle name="Normal 4 3 4 2 3 2" xfId="2686"/>
    <cellStyle name="Normal 4 3 4 2 4" xfId="1918"/>
    <cellStyle name="Normal 4 3 4 3" xfId="564"/>
    <cellStyle name="Normal 4 3 4 3 2" xfId="1332"/>
    <cellStyle name="Normal 4 3 4 3 2 2" xfId="2878"/>
    <cellStyle name="Normal 4 3 4 3 3" xfId="2110"/>
    <cellStyle name="Normal 4 3 4 4" xfId="948"/>
    <cellStyle name="Normal 4 3 4 4 2" xfId="2494"/>
    <cellStyle name="Normal 4 3 4 5" xfId="1726"/>
    <cellStyle name="Normal 4 3 5" xfId="276"/>
    <cellStyle name="Normal 4 3 5 2" xfId="660"/>
    <cellStyle name="Normal 4 3 5 2 2" xfId="1428"/>
    <cellStyle name="Normal 4 3 5 2 2 2" xfId="2974"/>
    <cellStyle name="Normal 4 3 5 2 3" xfId="2206"/>
    <cellStyle name="Normal 4 3 5 3" xfId="1044"/>
    <cellStyle name="Normal 4 3 5 3 2" xfId="2590"/>
    <cellStyle name="Normal 4 3 5 4" xfId="1822"/>
    <cellStyle name="Normal 4 3 6" xfId="468"/>
    <cellStyle name="Normal 4 3 6 2" xfId="1236"/>
    <cellStyle name="Normal 4 3 6 2 2" xfId="2782"/>
    <cellStyle name="Normal 4 3 6 3" xfId="2014"/>
    <cellStyle name="Normal 4 3 7" xfId="852"/>
    <cellStyle name="Normal 4 3 7 2" xfId="2398"/>
    <cellStyle name="Normal 4 3 8" xfId="1630"/>
    <cellStyle name="Normal 4 4" xfId="96"/>
    <cellStyle name="Normal 4 4 2" xfId="144"/>
    <cellStyle name="Normal 4 4 2 2" xfId="240"/>
    <cellStyle name="Normal 4 4 2 2 2" xfId="432"/>
    <cellStyle name="Normal 4 4 2 2 2 2" xfId="816"/>
    <cellStyle name="Normal 4 4 2 2 2 2 2" xfId="1584"/>
    <cellStyle name="Normal 4 4 2 2 2 2 2 2" xfId="3130"/>
    <cellStyle name="Normal 4 4 2 2 2 2 3" xfId="2362"/>
    <cellStyle name="Normal 4 4 2 2 2 3" xfId="1200"/>
    <cellStyle name="Normal 4 4 2 2 2 3 2" xfId="2746"/>
    <cellStyle name="Normal 4 4 2 2 2 4" xfId="1978"/>
    <cellStyle name="Normal 4 4 2 2 3" xfId="624"/>
    <cellStyle name="Normal 4 4 2 2 3 2" xfId="1392"/>
    <cellStyle name="Normal 4 4 2 2 3 2 2" xfId="2938"/>
    <cellStyle name="Normal 4 4 2 2 3 3" xfId="2170"/>
    <cellStyle name="Normal 4 4 2 2 4" xfId="1008"/>
    <cellStyle name="Normal 4 4 2 2 4 2" xfId="2554"/>
    <cellStyle name="Normal 4 4 2 2 5" xfId="1786"/>
    <cellStyle name="Normal 4 4 2 3" xfId="336"/>
    <cellStyle name="Normal 4 4 2 3 2" xfId="720"/>
    <cellStyle name="Normal 4 4 2 3 2 2" xfId="1488"/>
    <cellStyle name="Normal 4 4 2 3 2 2 2" xfId="3034"/>
    <cellStyle name="Normal 4 4 2 3 2 3" xfId="2266"/>
    <cellStyle name="Normal 4 4 2 3 3" xfId="1104"/>
    <cellStyle name="Normal 4 4 2 3 3 2" xfId="2650"/>
    <cellStyle name="Normal 4 4 2 3 4" xfId="1882"/>
    <cellStyle name="Normal 4 4 2 4" xfId="528"/>
    <cellStyle name="Normal 4 4 2 4 2" xfId="1296"/>
    <cellStyle name="Normal 4 4 2 4 2 2" xfId="2842"/>
    <cellStyle name="Normal 4 4 2 4 3" xfId="2074"/>
    <cellStyle name="Normal 4 4 2 5" xfId="912"/>
    <cellStyle name="Normal 4 4 2 5 2" xfId="2458"/>
    <cellStyle name="Normal 4 4 2 6" xfId="1690"/>
    <cellStyle name="Normal 4 4 3" xfId="192"/>
    <cellStyle name="Normal 4 4 3 2" xfId="384"/>
    <cellStyle name="Normal 4 4 3 2 2" xfId="768"/>
    <cellStyle name="Normal 4 4 3 2 2 2" xfId="1536"/>
    <cellStyle name="Normal 4 4 3 2 2 2 2" xfId="3082"/>
    <cellStyle name="Normal 4 4 3 2 2 3" xfId="2314"/>
    <cellStyle name="Normal 4 4 3 2 3" xfId="1152"/>
    <cellStyle name="Normal 4 4 3 2 3 2" xfId="2698"/>
    <cellStyle name="Normal 4 4 3 2 4" xfId="1930"/>
    <cellStyle name="Normal 4 4 3 3" xfId="576"/>
    <cellStyle name="Normal 4 4 3 3 2" xfId="1344"/>
    <cellStyle name="Normal 4 4 3 3 2 2" xfId="2890"/>
    <cellStyle name="Normal 4 4 3 3 3" xfId="2122"/>
    <cellStyle name="Normal 4 4 3 4" xfId="960"/>
    <cellStyle name="Normal 4 4 3 4 2" xfId="2506"/>
    <cellStyle name="Normal 4 4 3 5" xfId="1738"/>
    <cellStyle name="Normal 4 4 4" xfId="288"/>
    <cellStyle name="Normal 4 4 4 2" xfId="672"/>
    <cellStyle name="Normal 4 4 4 2 2" xfId="1440"/>
    <cellStyle name="Normal 4 4 4 2 2 2" xfId="2986"/>
    <cellStyle name="Normal 4 4 4 2 3" xfId="2218"/>
    <cellStyle name="Normal 4 4 4 3" xfId="1056"/>
    <cellStyle name="Normal 4 4 4 3 2" xfId="2602"/>
    <cellStyle name="Normal 4 4 4 4" xfId="1834"/>
    <cellStyle name="Normal 4 4 5" xfId="480"/>
    <cellStyle name="Normal 4 4 5 2" xfId="1248"/>
    <cellStyle name="Normal 4 4 5 2 2" xfId="2794"/>
    <cellStyle name="Normal 4 4 5 3" xfId="2026"/>
    <cellStyle name="Normal 4 4 6" xfId="864"/>
    <cellStyle name="Normal 4 4 6 2" xfId="2410"/>
    <cellStyle name="Normal 4 4 7" xfId="1642"/>
    <cellStyle name="Normal 4 5" xfId="120"/>
    <cellStyle name="Normal 4 5 2" xfId="216"/>
    <cellStyle name="Normal 4 5 2 2" xfId="408"/>
    <cellStyle name="Normal 4 5 2 2 2" xfId="792"/>
    <cellStyle name="Normal 4 5 2 2 2 2" xfId="1560"/>
    <cellStyle name="Normal 4 5 2 2 2 2 2" xfId="3106"/>
    <cellStyle name="Normal 4 5 2 2 2 3" xfId="2338"/>
    <cellStyle name="Normal 4 5 2 2 3" xfId="1176"/>
    <cellStyle name="Normal 4 5 2 2 3 2" xfId="2722"/>
    <cellStyle name="Normal 4 5 2 2 4" xfId="1954"/>
    <cellStyle name="Normal 4 5 2 3" xfId="600"/>
    <cellStyle name="Normal 4 5 2 3 2" xfId="1368"/>
    <cellStyle name="Normal 4 5 2 3 2 2" xfId="2914"/>
    <cellStyle name="Normal 4 5 2 3 3" xfId="2146"/>
    <cellStyle name="Normal 4 5 2 4" xfId="984"/>
    <cellStyle name="Normal 4 5 2 4 2" xfId="2530"/>
    <cellStyle name="Normal 4 5 2 5" xfId="1762"/>
    <cellStyle name="Normal 4 5 3" xfId="312"/>
    <cellStyle name="Normal 4 5 3 2" xfId="696"/>
    <cellStyle name="Normal 4 5 3 2 2" xfId="1464"/>
    <cellStyle name="Normal 4 5 3 2 2 2" xfId="3010"/>
    <cellStyle name="Normal 4 5 3 2 3" xfId="2242"/>
    <cellStyle name="Normal 4 5 3 3" xfId="1080"/>
    <cellStyle name="Normal 4 5 3 3 2" xfId="2626"/>
    <cellStyle name="Normal 4 5 3 4" xfId="1858"/>
    <cellStyle name="Normal 4 5 4" xfId="504"/>
    <cellStyle name="Normal 4 5 4 2" xfId="1272"/>
    <cellStyle name="Normal 4 5 4 2 2" xfId="2818"/>
    <cellStyle name="Normal 4 5 4 3" xfId="2050"/>
    <cellStyle name="Normal 4 5 5" xfId="888"/>
    <cellStyle name="Normal 4 5 5 2" xfId="2434"/>
    <cellStyle name="Normal 4 5 6" xfId="1666"/>
    <cellStyle name="Normal 4 6" xfId="168"/>
    <cellStyle name="Normal 4 6 2" xfId="360"/>
    <cellStyle name="Normal 4 6 2 2" xfId="744"/>
    <cellStyle name="Normal 4 6 2 2 2" xfId="1512"/>
    <cellStyle name="Normal 4 6 2 2 2 2" xfId="3058"/>
    <cellStyle name="Normal 4 6 2 2 3" xfId="2290"/>
    <cellStyle name="Normal 4 6 2 3" xfId="1128"/>
    <cellStyle name="Normal 4 6 2 3 2" xfId="2674"/>
    <cellStyle name="Normal 4 6 2 4" xfId="1906"/>
    <cellStyle name="Normal 4 6 3" xfId="552"/>
    <cellStyle name="Normal 4 6 3 2" xfId="1320"/>
    <cellStyle name="Normal 4 6 3 2 2" xfId="2866"/>
    <cellStyle name="Normal 4 6 3 3" xfId="2098"/>
    <cellStyle name="Normal 4 6 4" xfId="936"/>
    <cellStyle name="Normal 4 6 4 2" xfId="2482"/>
    <cellStyle name="Normal 4 6 5" xfId="1714"/>
    <cellStyle name="Normal 4 7" xfId="264"/>
    <cellStyle name="Normal 4 7 2" xfId="648"/>
    <cellStyle name="Normal 4 7 2 2" xfId="1416"/>
    <cellStyle name="Normal 4 7 2 2 2" xfId="2962"/>
    <cellStyle name="Normal 4 7 2 3" xfId="2194"/>
    <cellStyle name="Normal 4 7 3" xfId="1032"/>
    <cellStyle name="Normal 4 7 3 2" xfId="2578"/>
    <cellStyle name="Normal 4 7 4" xfId="1810"/>
    <cellStyle name="Normal 4 8" xfId="456"/>
    <cellStyle name="Normal 4 8 2" xfId="1224"/>
    <cellStyle name="Normal 4 8 2 2" xfId="2770"/>
    <cellStyle name="Normal 4 8 3" xfId="2002"/>
    <cellStyle name="Normal 4 9" xfId="840"/>
    <cellStyle name="Normal 4 9 2" xfId="2386"/>
    <cellStyle name="Normal 5" xfId="64"/>
    <cellStyle name="Normal 5 10" xfId="1619"/>
    <cellStyle name="Normal 5 2" xfId="83"/>
    <cellStyle name="Normal 5 2 2" xfId="95"/>
    <cellStyle name="Normal 5 2 2 2" xfId="119"/>
    <cellStyle name="Normal 5 2 2 2 2" xfId="167"/>
    <cellStyle name="Normal 5 2 2 2 2 2" xfId="263"/>
    <cellStyle name="Normal 5 2 2 2 2 2 2" xfId="455"/>
    <cellStyle name="Normal 5 2 2 2 2 2 2 2" xfId="839"/>
    <cellStyle name="Normal 5 2 2 2 2 2 2 2 2" xfId="1607"/>
    <cellStyle name="Normal 5 2 2 2 2 2 2 2 2 2" xfId="3153"/>
    <cellStyle name="Normal 5 2 2 2 2 2 2 2 3" xfId="2385"/>
    <cellStyle name="Normal 5 2 2 2 2 2 2 3" xfId="1223"/>
    <cellStyle name="Normal 5 2 2 2 2 2 2 3 2" xfId="2769"/>
    <cellStyle name="Normal 5 2 2 2 2 2 2 4" xfId="2001"/>
    <cellStyle name="Normal 5 2 2 2 2 2 3" xfId="647"/>
    <cellStyle name="Normal 5 2 2 2 2 2 3 2" xfId="1415"/>
    <cellStyle name="Normal 5 2 2 2 2 2 3 2 2" xfId="2961"/>
    <cellStyle name="Normal 5 2 2 2 2 2 3 3" xfId="2193"/>
    <cellStyle name="Normal 5 2 2 2 2 2 4" xfId="1031"/>
    <cellStyle name="Normal 5 2 2 2 2 2 4 2" xfId="2577"/>
    <cellStyle name="Normal 5 2 2 2 2 2 5" xfId="1809"/>
    <cellStyle name="Normal 5 2 2 2 2 3" xfId="359"/>
    <cellStyle name="Normal 5 2 2 2 2 3 2" xfId="743"/>
    <cellStyle name="Normal 5 2 2 2 2 3 2 2" xfId="1511"/>
    <cellStyle name="Normal 5 2 2 2 2 3 2 2 2" xfId="3057"/>
    <cellStyle name="Normal 5 2 2 2 2 3 2 3" xfId="2289"/>
    <cellStyle name="Normal 5 2 2 2 2 3 3" xfId="1127"/>
    <cellStyle name="Normal 5 2 2 2 2 3 3 2" xfId="2673"/>
    <cellStyle name="Normal 5 2 2 2 2 3 4" xfId="1905"/>
    <cellStyle name="Normal 5 2 2 2 2 4" xfId="551"/>
    <cellStyle name="Normal 5 2 2 2 2 4 2" xfId="1319"/>
    <cellStyle name="Normal 5 2 2 2 2 4 2 2" xfId="2865"/>
    <cellStyle name="Normal 5 2 2 2 2 4 3" xfId="2097"/>
    <cellStyle name="Normal 5 2 2 2 2 5" xfId="935"/>
    <cellStyle name="Normal 5 2 2 2 2 5 2" xfId="2481"/>
    <cellStyle name="Normal 5 2 2 2 2 6" xfId="1713"/>
    <cellStyle name="Normal 5 2 2 2 3" xfId="215"/>
    <cellStyle name="Normal 5 2 2 2 3 2" xfId="407"/>
    <cellStyle name="Normal 5 2 2 2 3 2 2" xfId="791"/>
    <cellStyle name="Normal 5 2 2 2 3 2 2 2" xfId="1559"/>
    <cellStyle name="Normal 5 2 2 2 3 2 2 2 2" xfId="3105"/>
    <cellStyle name="Normal 5 2 2 2 3 2 2 3" xfId="2337"/>
    <cellStyle name="Normal 5 2 2 2 3 2 3" xfId="1175"/>
    <cellStyle name="Normal 5 2 2 2 3 2 3 2" xfId="2721"/>
    <cellStyle name="Normal 5 2 2 2 3 2 4" xfId="1953"/>
    <cellStyle name="Normal 5 2 2 2 3 3" xfId="599"/>
    <cellStyle name="Normal 5 2 2 2 3 3 2" xfId="1367"/>
    <cellStyle name="Normal 5 2 2 2 3 3 2 2" xfId="2913"/>
    <cellStyle name="Normal 5 2 2 2 3 3 3" xfId="2145"/>
    <cellStyle name="Normal 5 2 2 2 3 4" xfId="983"/>
    <cellStyle name="Normal 5 2 2 2 3 4 2" xfId="2529"/>
    <cellStyle name="Normal 5 2 2 2 3 5" xfId="1761"/>
    <cellStyle name="Normal 5 2 2 2 4" xfId="311"/>
    <cellStyle name="Normal 5 2 2 2 4 2" xfId="695"/>
    <cellStyle name="Normal 5 2 2 2 4 2 2" xfId="1463"/>
    <cellStyle name="Normal 5 2 2 2 4 2 2 2" xfId="3009"/>
    <cellStyle name="Normal 5 2 2 2 4 2 3" xfId="2241"/>
    <cellStyle name="Normal 5 2 2 2 4 3" xfId="1079"/>
    <cellStyle name="Normal 5 2 2 2 4 3 2" xfId="2625"/>
    <cellStyle name="Normal 5 2 2 2 4 4" xfId="1857"/>
    <cellStyle name="Normal 5 2 2 2 5" xfId="503"/>
    <cellStyle name="Normal 5 2 2 2 5 2" xfId="1271"/>
    <cellStyle name="Normal 5 2 2 2 5 2 2" xfId="2817"/>
    <cellStyle name="Normal 5 2 2 2 5 3" xfId="2049"/>
    <cellStyle name="Normal 5 2 2 2 6" xfId="887"/>
    <cellStyle name="Normal 5 2 2 2 6 2" xfId="2433"/>
    <cellStyle name="Normal 5 2 2 2 7" xfId="1665"/>
    <cellStyle name="Normal 5 2 2 3" xfId="143"/>
    <cellStyle name="Normal 5 2 2 3 2" xfId="239"/>
    <cellStyle name="Normal 5 2 2 3 2 2" xfId="431"/>
    <cellStyle name="Normal 5 2 2 3 2 2 2" xfId="815"/>
    <cellStyle name="Normal 5 2 2 3 2 2 2 2" xfId="1583"/>
    <cellStyle name="Normal 5 2 2 3 2 2 2 2 2" xfId="3129"/>
    <cellStyle name="Normal 5 2 2 3 2 2 2 3" xfId="2361"/>
    <cellStyle name="Normal 5 2 2 3 2 2 3" xfId="1199"/>
    <cellStyle name="Normal 5 2 2 3 2 2 3 2" xfId="2745"/>
    <cellStyle name="Normal 5 2 2 3 2 2 4" xfId="1977"/>
    <cellStyle name="Normal 5 2 2 3 2 3" xfId="623"/>
    <cellStyle name="Normal 5 2 2 3 2 3 2" xfId="1391"/>
    <cellStyle name="Normal 5 2 2 3 2 3 2 2" xfId="2937"/>
    <cellStyle name="Normal 5 2 2 3 2 3 3" xfId="2169"/>
    <cellStyle name="Normal 5 2 2 3 2 4" xfId="1007"/>
    <cellStyle name="Normal 5 2 2 3 2 4 2" xfId="2553"/>
    <cellStyle name="Normal 5 2 2 3 2 5" xfId="1785"/>
    <cellStyle name="Normal 5 2 2 3 3" xfId="335"/>
    <cellStyle name="Normal 5 2 2 3 3 2" xfId="719"/>
    <cellStyle name="Normal 5 2 2 3 3 2 2" xfId="1487"/>
    <cellStyle name="Normal 5 2 2 3 3 2 2 2" xfId="3033"/>
    <cellStyle name="Normal 5 2 2 3 3 2 3" xfId="2265"/>
    <cellStyle name="Normal 5 2 2 3 3 3" xfId="1103"/>
    <cellStyle name="Normal 5 2 2 3 3 3 2" xfId="2649"/>
    <cellStyle name="Normal 5 2 2 3 3 4" xfId="1881"/>
    <cellStyle name="Normal 5 2 2 3 4" xfId="527"/>
    <cellStyle name="Normal 5 2 2 3 4 2" xfId="1295"/>
    <cellStyle name="Normal 5 2 2 3 4 2 2" xfId="2841"/>
    <cellStyle name="Normal 5 2 2 3 4 3" xfId="2073"/>
    <cellStyle name="Normal 5 2 2 3 5" xfId="911"/>
    <cellStyle name="Normal 5 2 2 3 5 2" xfId="2457"/>
    <cellStyle name="Normal 5 2 2 3 6" xfId="1689"/>
    <cellStyle name="Normal 5 2 2 4" xfId="191"/>
    <cellStyle name="Normal 5 2 2 4 2" xfId="383"/>
    <cellStyle name="Normal 5 2 2 4 2 2" xfId="767"/>
    <cellStyle name="Normal 5 2 2 4 2 2 2" xfId="1535"/>
    <cellStyle name="Normal 5 2 2 4 2 2 2 2" xfId="3081"/>
    <cellStyle name="Normal 5 2 2 4 2 2 3" xfId="2313"/>
    <cellStyle name="Normal 5 2 2 4 2 3" xfId="1151"/>
    <cellStyle name="Normal 5 2 2 4 2 3 2" xfId="2697"/>
    <cellStyle name="Normal 5 2 2 4 2 4" xfId="1929"/>
    <cellStyle name="Normal 5 2 2 4 3" xfId="575"/>
    <cellStyle name="Normal 5 2 2 4 3 2" xfId="1343"/>
    <cellStyle name="Normal 5 2 2 4 3 2 2" xfId="2889"/>
    <cellStyle name="Normal 5 2 2 4 3 3" xfId="2121"/>
    <cellStyle name="Normal 5 2 2 4 4" xfId="959"/>
    <cellStyle name="Normal 5 2 2 4 4 2" xfId="2505"/>
    <cellStyle name="Normal 5 2 2 4 5" xfId="1737"/>
    <cellStyle name="Normal 5 2 2 5" xfId="287"/>
    <cellStyle name="Normal 5 2 2 5 2" xfId="671"/>
    <cellStyle name="Normal 5 2 2 5 2 2" xfId="1439"/>
    <cellStyle name="Normal 5 2 2 5 2 2 2" xfId="2985"/>
    <cellStyle name="Normal 5 2 2 5 2 3" xfId="2217"/>
    <cellStyle name="Normal 5 2 2 5 3" xfId="1055"/>
    <cellStyle name="Normal 5 2 2 5 3 2" xfId="2601"/>
    <cellStyle name="Normal 5 2 2 5 4" xfId="1833"/>
    <cellStyle name="Normal 5 2 2 6" xfId="479"/>
    <cellStyle name="Normal 5 2 2 6 2" xfId="1247"/>
    <cellStyle name="Normal 5 2 2 6 2 2" xfId="2793"/>
    <cellStyle name="Normal 5 2 2 6 3" xfId="2025"/>
    <cellStyle name="Normal 5 2 2 7" xfId="863"/>
    <cellStyle name="Normal 5 2 2 7 2" xfId="2409"/>
    <cellStyle name="Normal 5 2 2 8" xfId="1641"/>
    <cellStyle name="Normal 5 2 3" xfId="107"/>
    <cellStyle name="Normal 5 2 3 2" xfId="155"/>
    <cellStyle name="Normal 5 2 3 2 2" xfId="251"/>
    <cellStyle name="Normal 5 2 3 2 2 2" xfId="443"/>
    <cellStyle name="Normal 5 2 3 2 2 2 2" xfId="827"/>
    <cellStyle name="Normal 5 2 3 2 2 2 2 2" xfId="1595"/>
    <cellStyle name="Normal 5 2 3 2 2 2 2 2 2" xfId="3141"/>
    <cellStyle name="Normal 5 2 3 2 2 2 2 3" xfId="2373"/>
    <cellStyle name="Normal 5 2 3 2 2 2 3" xfId="1211"/>
    <cellStyle name="Normal 5 2 3 2 2 2 3 2" xfId="2757"/>
    <cellStyle name="Normal 5 2 3 2 2 2 4" xfId="1989"/>
    <cellStyle name="Normal 5 2 3 2 2 3" xfId="635"/>
    <cellStyle name="Normal 5 2 3 2 2 3 2" xfId="1403"/>
    <cellStyle name="Normal 5 2 3 2 2 3 2 2" xfId="2949"/>
    <cellStyle name="Normal 5 2 3 2 2 3 3" xfId="2181"/>
    <cellStyle name="Normal 5 2 3 2 2 4" xfId="1019"/>
    <cellStyle name="Normal 5 2 3 2 2 4 2" xfId="2565"/>
    <cellStyle name="Normal 5 2 3 2 2 5" xfId="1797"/>
    <cellStyle name="Normal 5 2 3 2 3" xfId="347"/>
    <cellStyle name="Normal 5 2 3 2 3 2" xfId="731"/>
    <cellStyle name="Normal 5 2 3 2 3 2 2" xfId="1499"/>
    <cellStyle name="Normal 5 2 3 2 3 2 2 2" xfId="3045"/>
    <cellStyle name="Normal 5 2 3 2 3 2 3" xfId="2277"/>
    <cellStyle name="Normal 5 2 3 2 3 3" xfId="1115"/>
    <cellStyle name="Normal 5 2 3 2 3 3 2" xfId="2661"/>
    <cellStyle name="Normal 5 2 3 2 3 4" xfId="1893"/>
    <cellStyle name="Normal 5 2 3 2 4" xfId="539"/>
    <cellStyle name="Normal 5 2 3 2 4 2" xfId="1307"/>
    <cellStyle name="Normal 5 2 3 2 4 2 2" xfId="2853"/>
    <cellStyle name="Normal 5 2 3 2 4 3" xfId="2085"/>
    <cellStyle name="Normal 5 2 3 2 5" xfId="923"/>
    <cellStyle name="Normal 5 2 3 2 5 2" xfId="2469"/>
    <cellStyle name="Normal 5 2 3 2 6" xfId="1701"/>
    <cellStyle name="Normal 5 2 3 3" xfId="203"/>
    <cellStyle name="Normal 5 2 3 3 2" xfId="395"/>
    <cellStyle name="Normal 5 2 3 3 2 2" xfId="779"/>
    <cellStyle name="Normal 5 2 3 3 2 2 2" xfId="1547"/>
    <cellStyle name="Normal 5 2 3 3 2 2 2 2" xfId="3093"/>
    <cellStyle name="Normal 5 2 3 3 2 2 3" xfId="2325"/>
    <cellStyle name="Normal 5 2 3 3 2 3" xfId="1163"/>
    <cellStyle name="Normal 5 2 3 3 2 3 2" xfId="2709"/>
    <cellStyle name="Normal 5 2 3 3 2 4" xfId="1941"/>
    <cellStyle name="Normal 5 2 3 3 3" xfId="587"/>
    <cellStyle name="Normal 5 2 3 3 3 2" xfId="1355"/>
    <cellStyle name="Normal 5 2 3 3 3 2 2" xfId="2901"/>
    <cellStyle name="Normal 5 2 3 3 3 3" xfId="2133"/>
    <cellStyle name="Normal 5 2 3 3 4" xfId="971"/>
    <cellStyle name="Normal 5 2 3 3 4 2" xfId="2517"/>
    <cellStyle name="Normal 5 2 3 3 5" xfId="1749"/>
    <cellStyle name="Normal 5 2 3 4" xfId="299"/>
    <cellStyle name="Normal 5 2 3 4 2" xfId="683"/>
    <cellStyle name="Normal 5 2 3 4 2 2" xfId="1451"/>
    <cellStyle name="Normal 5 2 3 4 2 2 2" xfId="2997"/>
    <cellStyle name="Normal 5 2 3 4 2 3" xfId="2229"/>
    <cellStyle name="Normal 5 2 3 4 3" xfId="1067"/>
    <cellStyle name="Normal 5 2 3 4 3 2" xfId="2613"/>
    <cellStyle name="Normal 5 2 3 4 4" xfId="1845"/>
    <cellStyle name="Normal 5 2 3 5" xfId="491"/>
    <cellStyle name="Normal 5 2 3 5 2" xfId="1259"/>
    <cellStyle name="Normal 5 2 3 5 2 2" xfId="2805"/>
    <cellStyle name="Normal 5 2 3 5 3" xfId="2037"/>
    <cellStyle name="Normal 5 2 3 6" xfId="875"/>
    <cellStyle name="Normal 5 2 3 6 2" xfId="2421"/>
    <cellStyle name="Normal 5 2 3 7" xfId="1653"/>
    <cellStyle name="Normal 5 2 4" xfId="131"/>
    <cellStyle name="Normal 5 2 4 2" xfId="227"/>
    <cellStyle name="Normal 5 2 4 2 2" xfId="419"/>
    <cellStyle name="Normal 5 2 4 2 2 2" xfId="803"/>
    <cellStyle name="Normal 5 2 4 2 2 2 2" xfId="1571"/>
    <cellStyle name="Normal 5 2 4 2 2 2 2 2" xfId="3117"/>
    <cellStyle name="Normal 5 2 4 2 2 2 3" xfId="2349"/>
    <cellStyle name="Normal 5 2 4 2 2 3" xfId="1187"/>
    <cellStyle name="Normal 5 2 4 2 2 3 2" xfId="2733"/>
    <cellStyle name="Normal 5 2 4 2 2 4" xfId="1965"/>
    <cellStyle name="Normal 5 2 4 2 3" xfId="611"/>
    <cellStyle name="Normal 5 2 4 2 3 2" xfId="1379"/>
    <cellStyle name="Normal 5 2 4 2 3 2 2" xfId="2925"/>
    <cellStyle name="Normal 5 2 4 2 3 3" xfId="2157"/>
    <cellStyle name="Normal 5 2 4 2 4" xfId="995"/>
    <cellStyle name="Normal 5 2 4 2 4 2" xfId="2541"/>
    <cellStyle name="Normal 5 2 4 2 5" xfId="1773"/>
    <cellStyle name="Normal 5 2 4 3" xfId="323"/>
    <cellStyle name="Normal 5 2 4 3 2" xfId="707"/>
    <cellStyle name="Normal 5 2 4 3 2 2" xfId="1475"/>
    <cellStyle name="Normal 5 2 4 3 2 2 2" xfId="3021"/>
    <cellStyle name="Normal 5 2 4 3 2 3" xfId="2253"/>
    <cellStyle name="Normal 5 2 4 3 3" xfId="1091"/>
    <cellStyle name="Normal 5 2 4 3 3 2" xfId="2637"/>
    <cellStyle name="Normal 5 2 4 3 4" xfId="1869"/>
    <cellStyle name="Normal 5 2 4 4" xfId="515"/>
    <cellStyle name="Normal 5 2 4 4 2" xfId="1283"/>
    <cellStyle name="Normal 5 2 4 4 2 2" xfId="2829"/>
    <cellStyle name="Normal 5 2 4 4 3" xfId="2061"/>
    <cellStyle name="Normal 5 2 4 5" xfId="899"/>
    <cellStyle name="Normal 5 2 4 5 2" xfId="2445"/>
    <cellStyle name="Normal 5 2 4 6" xfId="1677"/>
    <cellStyle name="Normal 5 2 5" xfId="179"/>
    <cellStyle name="Normal 5 2 5 2" xfId="371"/>
    <cellStyle name="Normal 5 2 5 2 2" xfId="755"/>
    <cellStyle name="Normal 5 2 5 2 2 2" xfId="1523"/>
    <cellStyle name="Normal 5 2 5 2 2 2 2" xfId="3069"/>
    <cellStyle name="Normal 5 2 5 2 2 3" xfId="2301"/>
    <cellStyle name="Normal 5 2 5 2 3" xfId="1139"/>
    <cellStyle name="Normal 5 2 5 2 3 2" xfId="2685"/>
    <cellStyle name="Normal 5 2 5 2 4" xfId="1917"/>
    <cellStyle name="Normal 5 2 5 3" xfId="563"/>
    <cellStyle name="Normal 5 2 5 3 2" xfId="1331"/>
    <cellStyle name="Normal 5 2 5 3 2 2" xfId="2877"/>
    <cellStyle name="Normal 5 2 5 3 3" xfId="2109"/>
    <cellStyle name="Normal 5 2 5 4" xfId="947"/>
    <cellStyle name="Normal 5 2 5 4 2" xfId="2493"/>
    <cellStyle name="Normal 5 2 5 5" xfId="1725"/>
    <cellStyle name="Normal 5 2 6" xfId="275"/>
    <cellStyle name="Normal 5 2 6 2" xfId="659"/>
    <cellStyle name="Normal 5 2 6 2 2" xfId="1427"/>
    <cellStyle name="Normal 5 2 6 2 2 2" xfId="2973"/>
    <cellStyle name="Normal 5 2 6 2 3" xfId="2205"/>
    <cellStyle name="Normal 5 2 6 3" xfId="1043"/>
    <cellStyle name="Normal 5 2 6 3 2" xfId="2589"/>
    <cellStyle name="Normal 5 2 6 4" xfId="1821"/>
    <cellStyle name="Normal 5 2 7" xfId="467"/>
    <cellStyle name="Normal 5 2 7 2" xfId="1235"/>
    <cellStyle name="Normal 5 2 7 2 2" xfId="2781"/>
    <cellStyle name="Normal 5 2 7 3" xfId="2013"/>
    <cellStyle name="Normal 5 2 8" xfId="851"/>
    <cellStyle name="Normal 5 2 8 2" xfId="2397"/>
    <cellStyle name="Normal 5 2 9" xfId="1629"/>
    <cellStyle name="Normal 5 3" xfId="85"/>
    <cellStyle name="Normal 5 3 2" xfId="109"/>
    <cellStyle name="Normal 5 3 2 2" xfId="157"/>
    <cellStyle name="Normal 5 3 2 2 2" xfId="253"/>
    <cellStyle name="Normal 5 3 2 2 2 2" xfId="445"/>
    <cellStyle name="Normal 5 3 2 2 2 2 2" xfId="829"/>
    <cellStyle name="Normal 5 3 2 2 2 2 2 2" xfId="1597"/>
    <cellStyle name="Normal 5 3 2 2 2 2 2 2 2" xfId="3143"/>
    <cellStyle name="Normal 5 3 2 2 2 2 2 3" xfId="2375"/>
    <cellStyle name="Normal 5 3 2 2 2 2 3" xfId="1213"/>
    <cellStyle name="Normal 5 3 2 2 2 2 3 2" xfId="2759"/>
    <cellStyle name="Normal 5 3 2 2 2 2 4" xfId="1991"/>
    <cellStyle name="Normal 5 3 2 2 2 3" xfId="637"/>
    <cellStyle name="Normal 5 3 2 2 2 3 2" xfId="1405"/>
    <cellStyle name="Normal 5 3 2 2 2 3 2 2" xfId="2951"/>
    <cellStyle name="Normal 5 3 2 2 2 3 3" xfId="2183"/>
    <cellStyle name="Normal 5 3 2 2 2 4" xfId="1021"/>
    <cellStyle name="Normal 5 3 2 2 2 4 2" xfId="2567"/>
    <cellStyle name="Normal 5 3 2 2 2 5" xfId="1799"/>
    <cellStyle name="Normal 5 3 2 2 3" xfId="349"/>
    <cellStyle name="Normal 5 3 2 2 3 2" xfId="733"/>
    <cellStyle name="Normal 5 3 2 2 3 2 2" xfId="1501"/>
    <cellStyle name="Normal 5 3 2 2 3 2 2 2" xfId="3047"/>
    <cellStyle name="Normal 5 3 2 2 3 2 3" xfId="2279"/>
    <cellStyle name="Normal 5 3 2 2 3 3" xfId="1117"/>
    <cellStyle name="Normal 5 3 2 2 3 3 2" xfId="2663"/>
    <cellStyle name="Normal 5 3 2 2 3 4" xfId="1895"/>
    <cellStyle name="Normal 5 3 2 2 4" xfId="541"/>
    <cellStyle name="Normal 5 3 2 2 4 2" xfId="1309"/>
    <cellStyle name="Normal 5 3 2 2 4 2 2" xfId="2855"/>
    <cellStyle name="Normal 5 3 2 2 4 3" xfId="2087"/>
    <cellStyle name="Normal 5 3 2 2 5" xfId="925"/>
    <cellStyle name="Normal 5 3 2 2 5 2" xfId="2471"/>
    <cellStyle name="Normal 5 3 2 2 6" xfId="1703"/>
    <cellStyle name="Normal 5 3 2 3" xfId="205"/>
    <cellStyle name="Normal 5 3 2 3 2" xfId="397"/>
    <cellStyle name="Normal 5 3 2 3 2 2" xfId="781"/>
    <cellStyle name="Normal 5 3 2 3 2 2 2" xfId="1549"/>
    <cellStyle name="Normal 5 3 2 3 2 2 2 2" xfId="3095"/>
    <cellStyle name="Normal 5 3 2 3 2 2 3" xfId="2327"/>
    <cellStyle name="Normal 5 3 2 3 2 3" xfId="1165"/>
    <cellStyle name="Normal 5 3 2 3 2 3 2" xfId="2711"/>
    <cellStyle name="Normal 5 3 2 3 2 4" xfId="1943"/>
    <cellStyle name="Normal 5 3 2 3 3" xfId="589"/>
    <cellStyle name="Normal 5 3 2 3 3 2" xfId="1357"/>
    <cellStyle name="Normal 5 3 2 3 3 2 2" xfId="2903"/>
    <cellStyle name="Normal 5 3 2 3 3 3" xfId="2135"/>
    <cellStyle name="Normal 5 3 2 3 4" xfId="973"/>
    <cellStyle name="Normal 5 3 2 3 4 2" xfId="2519"/>
    <cellStyle name="Normal 5 3 2 3 5" xfId="1751"/>
    <cellStyle name="Normal 5 3 2 4" xfId="301"/>
    <cellStyle name="Normal 5 3 2 4 2" xfId="685"/>
    <cellStyle name="Normal 5 3 2 4 2 2" xfId="1453"/>
    <cellStyle name="Normal 5 3 2 4 2 2 2" xfId="2999"/>
    <cellStyle name="Normal 5 3 2 4 2 3" xfId="2231"/>
    <cellStyle name="Normal 5 3 2 4 3" xfId="1069"/>
    <cellStyle name="Normal 5 3 2 4 3 2" xfId="2615"/>
    <cellStyle name="Normal 5 3 2 4 4" xfId="1847"/>
    <cellStyle name="Normal 5 3 2 5" xfId="493"/>
    <cellStyle name="Normal 5 3 2 5 2" xfId="1261"/>
    <cellStyle name="Normal 5 3 2 5 2 2" xfId="2807"/>
    <cellStyle name="Normal 5 3 2 5 3" xfId="2039"/>
    <cellStyle name="Normal 5 3 2 6" xfId="877"/>
    <cellStyle name="Normal 5 3 2 6 2" xfId="2423"/>
    <cellStyle name="Normal 5 3 2 7" xfId="1655"/>
    <cellStyle name="Normal 5 3 3" xfId="133"/>
    <cellStyle name="Normal 5 3 3 2" xfId="229"/>
    <cellStyle name="Normal 5 3 3 2 2" xfId="421"/>
    <cellStyle name="Normal 5 3 3 2 2 2" xfId="805"/>
    <cellStyle name="Normal 5 3 3 2 2 2 2" xfId="1573"/>
    <cellStyle name="Normal 5 3 3 2 2 2 2 2" xfId="3119"/>
    <cellStyle name="Normal 5 3 3 2 2 2 3" xfId="2351"/>
    <cellStyle name="Normal 5 3 3 2 2 3" xfId="1189"/>
    <cellStyle name="Normal 5 3 3 2 2 3 2" xfId="2735"/>
    <cellStyle name="Normal 5 3 3 2 2 4" xfId="1967"/>
    <cellStyle name="Normal 5 3 3 2 3" xfId="613"/>
    <cellStyle name="Normal 5 3 3 2 3 2" xfId="1381"/>
    <cellStyle name="Normal 5 3 3 2 3 2 2" xfId="2927"/>
    <cellStyle name="Normal 5 3 3 2 3 3" xfId="2159"/>
    <cellStyle name="Normal 5 3 3 2 4" xfId="997"/>
    <cellStyle name="Normal 5 3 3 2 4 2" xfId="2543"/>
    <cellStyle name="Normal 5 3 3 2 5" xfId="1775"/>
    <cellStyle name="Normal 5 3 3 3" xfId="325"/>
    <cellStyle name="Normal 5 3 3 3 2" xfId="709"/>
    <cellStyle name="Normal 5 3 3 3 2 2" xfId="1477"/>
    <cellStyle name="Normal 5 3 3 3 2 2 2" xfId="3023"/>
    <cellStyle name="Normal 5 3 3 3 2 3" xfId="2255"/>
    <cellStyle name="Normal 5 3 3 3 3" xfId="1093"/>
    <cellStyle name="Normal 5 3 3 3 3 2" xfId="2639"/>
    <cellStyle name="Normal 5 3 3 3 4" xfId="1871"/>
    <cellStyle name="Normal 5 3 3 4" xfId="517"/>
    <cellStyle name="Normal 5 3 3 4 2" xfId="1285"/>
    <cellStyle name="Normal 5 3 3 4 2 2" xfId="2831"/>
    <cellStyle name="Normal 5 3 3 4 3" xfId="2063"/>
    <cellStyle name="Normal 5 3 3 5" xfId="901"/>
    <cellStyle name="Normal 5 3 3 5 2" xfId="2447"/>
    <cellStyle name="Normal 5 3 3 6" xfId="1679"/>
    <cellStyle name="Normal 5 3 4" xfId="181"/>
    <cellStyle name="Normal 5 3 4 2" xfId="373"/>
    <cellStyle name="Normal 5 3 4 2 2" xfId="757"/>
    <cellStyle name="Normal 5 3 4 2 2 2" xfId="1525"/>
    <cellStyle name="Normal 5 3 4 2 2 2 2" xfId="3071"/>
    <cellStyle name="Normal 5 3 4 2 2 3" xfId="2303"/>
    <cellStyle name="Normal 5 3 4 2 3" xfId="1141"/>
    <cellStyle name="Normal 5 3 4 2 3 2" xfId="2687"/>
    <cellStyle name="Normal 5 3 4 2 4" xfId="1919"/>
    <cellStyle name="Normal 5 3 4 3" xfId="565"/>
    <cellStyle name="Normal 5 3 4 3 2" xfId="1333"/>
    <cellStyle name="Normal 5 3 4 3 2 2" xfId="2879"/>
    <cellStyle name="Normal 5 3 4 3 3" xfId="2111"/>
    <cellStyle name="Normal 5 3 4 4" xfId="949"/>
    <cellStyle name="Normal 5 3 4 4 2" xfId="2495"/>
    <cellStyle name="Normal 5 3 4 5" xfId="1727"/>
    <cellStyle name="Normal 5 3 5" xfId="277"/>
    <cellStyle name="Normal 5 3 5 2" xfId="661"/>
    <cellStyle name="Normal 5 3 5 2 2" xfId="1429"/>
    <cellStyle name="Normal 5 3 5 2 2 2" xfId="2975"/>
    <cellStyle name="Normal 5 3 5 2 3" xfId="2207"/>
    <cellStyle name="Normal 5 3 5 3" xfId="1045"/>
    <cellStyle name="Normal 5 3 5 3 2" xfId="2591"/>
    <cellStyle name="Normal 5 3 5 4" xfId="1823"/>
    <cellStyle name="Normal 5 3 6" xfId="469"/>
    <cellStyle name="Normal 5 3 6 2" xfId="1237"/>
    <cellStyle name="Normal 5 3 6 2 2" xfId="2783"/>
    <cellStyle name="Normal 5 3 6 3" xfId="2015"/>
    <cellStyle name="Normal 5 3 7" xfId="853"/>
    <cellStyle name="Normal 5 3 7 2" xfId="2399"/>
    <cellStyle name="Normal 5 3 8" xfId="1631"/>
    <cellStyle name="Normal 5 4" xfId="97"/>
    <cellStyle name="Normal 5 4 2" xfId="145"/>
    <cellStyle name="Normal 5 4 2 2" xfId="241"/>
    <cellStyle name="Normal 5 4 2 2 2" xfId="433"/>
    <cellStyle name="Normal 5 4 2 2 2 2" xfId="817"/>
    <cellStyle name="Normal 5 4 2 2 2 2 2" xfId="1585"/>
    <cellStyle name="Normal 5 4 2 2 2 2 2 2" xfId="3131"/>
    <cellStyle name="Normal 5 4 2 2 2 2 3" xfId="2363"/>
    <cellStyle name="Normal 5 4 2 2 2 3" xfId="1201"/>
    <cellStyle name="Normal 5 4 2 2 2 3 2" xfId="2747"/>
    <cellStyle name="Normal 5 4 2 2 2 4" xfId="1979"/>
    <cellStyle name="Normal 5 4 2 2 3" xfId="625"/>
    <cellStyle name="Normal 5 4 2 2 3 2" xfId="1393"/>
    <cellStyle name="Normal 5 4 2 2 3 2 2" xfId="2939"/>
    <cellStyle name="Normal 5 4 2 2 3 3" xfId="2171"/>
    <cellStyle name="Normal 5 4 2 2 4" xfId="1009"/>
    <cellStyle name="Normal 5 4 2 2 4 2" xfId="2555"/>
    <cellStyle name="Normal 5 4 2 2 5" xfId="1787"/>
    <cellStyle name="Normal 5 4 2 3" xfId="337"/>
    <cellStyle name="Normal 5 4 2 3 2" xfId="721"/>
    <cellStyle name="Normal 5 4 2 3 2 2" xfId="1489"/>
    <cellStyle name="Normal 5 4 2 3 2 2 2" xfId="3035"/>
    <cellStyle name="Normal 5 4 2 3 2 3" xfId="2267"/>
    <cellStyle name="Normal 5 4 2 3 3" xfId="1105"/>
    <cellStyle name="Normal 5 4 2 3 3 2" xfId="2651"/>
    <cellStyle name="Normal 5 4 2 3 4" xfId="1883"/>
    <cellStyle name="Normal 5 4 2 4" xfId="529"/>
    <cellStyle name="Normal 5 4 2 4 2" xfId="1297"/>
    <cellStyle name="Normal 5 4 2 4 2 2" xfId="2843"/>
    <cellStyle name="Normal 5 4 2 4 3" xfId="2075"/>
    <cellStyle name="Normal 5 4 2 5" xfId="913"/>
    <cellStyle name="Normal 5 4 2 5 2" xfId="2459"/>
    <cellStyle name="Normal 5 4 2 6" xfId="1691"/>
    <cellStyle name="Normal 5 4 3" xfId="193"/>
    <cellStyle name="Normal 5 4 3 2" xfId="385"/>
    <cellStyle name="Normal 5 4 3 2 2" xfId="769"/>
    <cellStyle name="Normal 5 4 3 2 2 2" xfId="1537"/>
    <cellStyle name="Normal 5 4 3 2 2 2 2" xfId="3083"/>
    <cellStyle name="Normal 5 4 3 2 2 3" xfId="2315"/>
    <cellStyle name="Normal 5 4 3 2 3" xfId="1153"/>
    <cellStyle name="Normal 5 4 3 2 3 2" xfId="2699"/>
    <cellStyle name="Normal 5 4 3 2 4" xfId="1931"/>
    <cellStyle name="Normal 5 4 3 3" xfId="577"/>
    <cellStyle name="Normal 5 4 3 3 2" xfId="1345"/>
    <cellStyle name="Normal 5 4 3 3 2 2" xfId="2891"/>
    <cellStyle name="Normal 5 4 3 3 3" xfId="2123"/>
    <cellStyle name="Normal 5 4 3 4" xfId="961"/>
    <cellStyle name="Normal 5 4 3 4 2" xfId="2507"/>
    <cellStyle name="Normal 5 4 3 5" xfId="1739"/>
    <cellStyle name="Normal 5 4 4" xfId="289"/>
    <cellStyle name="Normal 5 4 4 2" xfId="673"/>
    <cellStyle name="Normal 5 4 4 2 2" xfId="1441"/>
    <cellStyle name="Normal 5 4 4 2 2 2" xfId="2987"/>
    <cellStyle name="Normal 5 4 4 2 3" xfId="2219"/>
    <cellStyle name="Normal 5 4 4 3" xfId="1057"/>
    <cellStyle name="Normal 5 4 4 3 2" xfId="2603"/>
    <cellStyle name="Normal 5 4 4 4" xfId="1835"/>
    <cellStyle name="Normal 5 4 5" xfId="481"/>
    <cellStyle name="Normal 5 4 5 2" xfId="1249"/>
    <cellStyle name="Normal 5 4 5 2 2" xfId="2795"/>
    <cellStyle name="Normal 5 4 5 3" xfId="2027"/>
    <cellStyle name="Normal 5 4 6" xfId="865"/>
    <cellStyle name="Normal 5 4 6 2" xfId="2411"/>
    <cellStyle name="Normal 5 4 7" xfId="1643"/>
    <cellStyle name="Normal 5 5" xfId="121"/>
    <cellStyle name="Normal 5 5 2" xfId="217"/>
    <cellStyle name="Normal 5 5 2 2" xfId="409"/>
    <cellStyle name="Normal 5 5 2 2 2" xfId="793"/>
    <cellStyle name="Normal 5 5 2 2 2 2" xfId="1561"/>
    <cellStyle name="Normal 5 5 2 2 2 2 2" xfId="3107"/>
    <cellStyle name="Normal 5 5 2 2 2 3" xfId="2339"/>
    <cellStyle name="Normal 5 5 2 2 3" xfId="1177"/>
    <cellStyle name="Normal 5 5 2 2 3 2" xfId="2723"/>
    <cellStyle name="Normal 5 5 2 2 4" xfId="1955"/>
    <cellStyle name="Normal 5 5 2 3" xfId="601"/>
    <cellStyle name="Normal 5 5 2 3 2" xfId="1369"/>
    <cellStyle name="Normal 5 5 2 3 2 2" xfId="2915"/>
    <cellStyle name="Normal 5 5 2 3 3" xfId="2147"/>
    <cellStyle name="Normal 5 5 2 4" xfId="985"/>
    <cellStyle name="Normal 5 5 2 4 2" xfId="2531"/>
    <cellStyle name="Normal 5 5 2 5" xfId="1763"/>
    <cellStyle name="Normal 5 5 3" xfId="313"/>
    <cellStyle name="Normal 5 5 3 2" xfId="697"/>
    <cellStyle name="Normal 5 5 3 2 2" xfId="1465"/>
    <cellStyle name="Normal 5 5 3 2 2 2" xfId="3011"/>
    <cellStyle name="Normal 5 5 3 2 3" xfId="2243"/>
    <cellStyle name="Normal 5 5 3 3" xfId="1081"/>
    <cellStyle name="Normal 5 5 3 3 2" xfId="2627"/>
    <cellStyle name="Normal 5 5 3 4" xfId="1859"/>
    <cellStyle name="Normal 5 5 4" xfId="505"/>
    <cellStyle name="Normal 5 5 4 2" xfId="1273"/>
    <cellStyle name="Normal 5 5 4 2 2" xfId="2819"/>
    <cellStyle name="Normal 5 5 4 3" xfId="2051"/>
    <cellStyle name="Normal 5 5 5" xfId="889"/>
    <cellStyle name="Normal 5 5 5 2" xfId="2435"/>
    <cellStyle name="Normal 5 5 6" xfId="1667"/>
    <cellStyle name="Normal 5 6" xfId="169"/>
    <cellStyle name="Normal 5 6 2" xfId="361"/>
    <cellStyle name="Normal 5 6 2 2" xfId="745"/>
    <cellStyle name="Normal 5 6 2 2 2" xfId="1513"/>
    <cellStyle name="Normal 5 6 2 2 2 2" xfId="3059"/>
    <cellStyle name="Normal 5 6 2 2 3" xfId="2291"/>
    <cellStyle name="Normal 5 6 2 3" xfId="1129"/>
    <cellStyle name="Normal 5 6 2 3 2" xfId="2675"/>
    <cellStyle name="Normal 5 6 2 4" xfId="1907"/>
    <cellStyle name="Normal 5 6 3" xfId="553"/>
    <cellStyle name="Normal 5 6 3 2" xfId="1321"/>
    <cellStyle name="Normal 5 6 3 2 2" xfId="2867"/>
    <cellStyle name="Normal 5 6 3 3" xfId="2099"/>
    <cellStyle name="Normal 5 6 4" xfId="937"/>
    <cellStyle name="Normal 5 6 4 2" xfId="2483"/>
    <cellStyle name="Normal 5 6 5" xfId="1715"/>
    <cellStyle name="Normal 5 7" xfId="265"/>
    <cellStyle name="Normal 5 7 2" xfId="649"/>
    <cellStyle name="Normal 5 7 2 2" xfId="1417"/>
    <cellStyle name="Normal 5 7 2 2 2" xfId="2963"/>
    <cellStyle name="Normal 5 7 2 3" xfId="2195"/>
    <cellStyle name="Normal 5 7 3" xfId="1033"/>
    <cellStyle name="Normal 5 7 3 2" xfId="2579"/>
    <cellStyle name="Normal 5 7 4" xfId="1811"/>
    <cellStyle name="Normal 5 8" xfId="457"/>
    <cellStyle name="Normal 5 8 2" xfId="1225"/>
    <cellStyle name="Normal 5 8 2 2" xfId="2771"/>
    <cellStyle name="Normal 5 8 3" xfId="2003"/>
    <cellStyle name="Normal 5 9" xfId="841"/>
    <cellStyle name="Normal 5 9 2" xfId="2387"/>
    <cellStyle name="Normal 6" xfId="65"/>
    <cellStyle name="Normal_house_230402 2" xfId="52"/>
    <cellStyle name="Note" xfId="53" builtinId="10" customBuiltin="1"/>
    <cellStyle name="Output" xfId="54" builtinId="21" customBuiltin="1"/>
    <cellStyle name="Percent" xfId="55" builtinId="5"/>
    <cellStyle name="Percent 2" xfId="56"/>
    <cellStyle name="Percent 2 2" xfId="78"/>
    <cellStyle name="Percent 3" xfId="57"/>
    <cellStyle name="Percent 3 2" xfId="58"/>
    <cellStyle name="Percent 3 2 2" xfId="80"/>
    <cellStyle name="Percent 3 3" xfId="79"/>
    <cellStyle name="Percent 4" xfId="59"/>
    <cellStyle name="Percent 4 2" xfId="60"/>
    <cellStyle name="Percent 4 2 2" xfId="82"/>
    <cellStyle name="Percent 4 3" xfId="81"/>
    <cellStyle name="Title" xfId="61" builtinId="15" customBuiltin="1"/>
    <cellStyle name="Total" xfId="62" builtinId="25" customBuiltin="1"/>
    <cellStyle name="Warning Text" xfId="6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103F"/>
      <rgbColor rgb="0099CC00"/>
      <rgbColor rgb="00CC99FF"/>
      <rgbColor rgb="005F5F5F"/>
      <rgbColor rgb="00EAEAEA"/>
      <rgbColor rgb="00B2B2B2"/>
      <rgbColor rgb="00EAEAEA"/>
      <rgbColor rgb="00292929"/>
      <rgbColor rgb="00000000"/>
      <rgbColor rgb="00FFFFFF"/>
      <rgbColor rgb="00FFFFFF"/>
      <rgbColor rgb="00000000"/>
      <rgbColor rgb="00007A00"/>
      <rgbColor rgb="00969696"/>
      <rgbColor rgb="00C0C0C0"/>
      <rgbColor rgb="00969696"/>
      <rgbColor rgb="000066CC"/>
      <rgbColor rgb="00DF103F"/>
      <rgbColor rgb="00FFCC00"/>
      <rgbColor rgb="00003366"/>
      <rgbColor rgb="00339933"/>
      <rgbColor rgb="00720821"/>
      <rgbColor rgb="00969696"/>
      <rgbColor rgb="0099CC00"/>
      <rgbColor rgb="000066CC"/>
      <rgbColor rgb="00DF103F"/>
      <rgbColor rgb="00FFCC00"/>
      <rgbColor rgb="00003366"/>
      <rgbColor rgb="00339933"/>
      <rgbColor rgb="00720821"/>
      <rgbColor rgb="00969696"/>
      <rgbColor rgb="0099CC00"/>
      <rgbColor rgb="00777777"/>
      <rgbColor rgb="00339933"/>
      <rgbColor rgb="00003366"/>
      <rgbColor rgb="00FFCC00"/>
      <rgbColor rgb="00720821"/>
      <rgbColor rgb="000066CC"/>
      <rgbColor rgb="00969696"/>
      <rgbColor rgb="00DF103F"/>
      <rgbColor rgb="00FF9933"/>
      <rgbColor rgb="00CC0099"/>
      <rgbColor rgb="00B59F93"/>
      <rgbColor rgb="00DDDDDD"/>
      <rgbColor rgb="00CCFFFF"/>
      <rgbColor rgb="00FFFFFF"/>
      <rgbColor rgb="00EAEAEA"/>
      <rgbColor rgb="00FCD5AA"/>
      <rgbColor rgb="00FFFFFF"/>
      <rgbColor rgb="0000FFFF"/>
      <rgbColor rgb="00339933"/>
      <rgbColor rgb="000066CC"/>
      <rgbColor rgb="00E0E0E0"/>
      <rgbColor rgb="009F9F9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ND"/>
  <ax:ocxPr ax:name="NumRows" ax:value="8"/>
  <ax:ocxPr ax:name="NumCols" ax:value="2"/>
  <ax:ocxPr ax:name="AutoRefresh" ax:value="-1"/>
  <ax:ocxPr ax:name="LastRefreshed" ax:value="27/11/2018 07:36:53"/>
  <ax:ocxPr ax:name="MSChart" ax:value="0"/>
  <ax:ocxPr ax:name="SROrgin" ax:value="False"/>
  <ax:ocxPr ax:name="SDatatype" ax:value=""/>
  <ax:ocxPr ax:name="SeriesCode" ax:value="RIO"/>
  <ax:ocxPr ax:name="DataTypes" ax:value="P"/>
  <ax:ocxPr ax:name="Frequency" ax:value="D"/>
  <ax:ocxPr ax:name="DateLiteral1" ax:value="-5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I5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2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ED"/>
  <ax:ocxPr ax:name="NumRows" ax:value="8"/>
  <ax:ocxPr ax:name="NumCols" ax:value="2"/>
  <ax:ocxPr ax:name="AutoRefresh" ax:value="-1"/>
  <ax:ocxPr ax:name="LastRefreshed" ax:value="27/11/2018 07:30:10"/>
  <ax:ocxPr ax:name="MSChart" ax:value="0"/>
  <ax:ocxPr ax:name="SROrgin" ax:value="False"/>
  <ax:ocxPr ax:name="SDatatype" ax:value=""/>
  <ax:ocxPr ax:name="SeriesCode" ax:value="RIO"/>
  <ax:ocxPr ax:name="DataTypes" ax:value="X"/>
  <ax:ocxPr ax:name="Frequency" ax:value="D"/>
  <ax:ocxPr ax:name="DateLiteral1" ax:value="-5d"/>
  <ax:ocxPr ax:name="Font">
    <ax:font ax:persistence="persistPropertyBag">
      <ax:ocxPr ax:name="Name" ax:value="MS Sans Serif"/>
      <ax:ocxPr ax:name="Size" ax:value="8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AB16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2</xdr:col>
      <xdr:colOff>161925</xdr:colOff>
      <xdr:row>3</xdr:row>
      <xdr:rowOff>85725</xdr:rowOff>
    </xdr:to>
    <xdr:pic>
      <xdr:nvPicPr>
        <xdr:cNvPr id="899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52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619125</xdr:colOff>
          <xdr:row>5</xdr:row>
          <xdr:rowOff>0</xdr:rowOff>
        </xdr:to>
        <xdr:sp macro="" textlink="">
          <xdr:nvSpPr>
            <xdr:cNvPr id="98305" name="XLDataChannel1" hidden="1">
              <a:extLst>
                <a:ext uri="{63B3BB69-23CF-44E3-9099-C40C66FF867C}">
                  <a14:compatExt spid="_x0000_s9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deleteMe"/>
        <xdr:cNvSpPr/>
      </xdr:nvSpPr>
      <xdr:spPr>
        <a:xfrm>
          <a:off x="0" y="0"/>
          <a:ext cx="0" cy="0"/>
        </a:xfrm>
        <a:prstGeom prst="wave">
          <a:avLst/>
        </a:prstGeom>
        <a:solidFill>
          <a:srgbClr val="E0E6E6"/>
        </a:solidFill>
        <a:ln w="12700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 defTabSz="1442375"/>
          <a:endParaRPr lang="en-GB" sz="800" dirty="0" smtClean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0</xdr:rowOff>
        </xdr:from>
        <xdr:to>
          <xdr:col>27</xdr:col>
          <xdr:colOff>619125</xdr:colOff>
          <xdr:row>16</xdr:row>
          <xdr:rowOff>0</xdr:rowOff>
        </xdr:to>
        <xdr:sp macro="" textlink="">
          <xdr:nvSpPr>
            <xdr:cNvPr id="105473" name="XLDataChannel1" hidden="1">
              <a:extLst>
                <a:ext uri="{63B3BB69-23CF-44E3-9099-C40C66FF867C}">
                  <a14:compatExt spid="_x0000_s10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B1" t="s">
        <v>63</v>
      </c>
    </row>
  </sheetData>
  <pageMargins left="0.7" right="0.7" top="0.75" bottom="0.75" header="0.3" footer="0.3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7"/>
  <sheetViews>
    <sheetView showGridLines="0" topLeftCell="A7" zoomScaleNormal="100" zoomScaleSheetLayoutView="100" workbookViewId="0">
      <selection activeCell="J26" sqref="J26"/>
    </sheetView>
  </sheetViews>
  <sheetFormatPr defaultRowHeight="12.75" x14ac:dyDescent="0.2"/>
  <cols>
    <col min="2" max="2" width="9.140625" style="160"/>
    <col min="3" max="3" width="3.7109375" customWidth="1"/>
    <col min="4" max="4" width="42.42578125" customWidth="1"/>
    <col min="5" max="5" width="14.85546875" customWidth="1"/>
    <col min="6" max="6" width="3" customWidth="1"/>
    <col min="13" max="13" width="12.7109375" bestFit="1" customWidth="1"/>
  </cols>
  <sheetData>
    <row r="2" spans="4:13" x14ac:dyDescent="0.2">
      <c r="D2" s="2" t="s">
        <v>3</v>
      </c>
      <c r="E2" s="65">
        <f ca="1">TODAY()</f>
        <v>43432</v>
      </c>
    </row>
    <row r="3" spans="4:13" x14ac:dyDescent="0.2">
      <c r="E3" s="66"/>
    </row>
    <row r="4" spans="4:13" x14ac:dyDescent="0.2">
      <c r="D4" s="3"/>
      <c r="E4" s="67"/>
    </row>
    <row r="5" spans="4:13" x14ac:dyDescent="0.2">
      <c r="E5" s="66"/>
    </row>
    <row r="6" spans="4:13" x14ac:dyDescent="0.2">
      <c r="E6" s="66"/>
    </row>
    <row r="7" spans="4:13" ht="15" x14ac:dyDescent="0.25">
      <c r="D7" s="105" t="s">
        <v>94</v>
      </c>
      <c r="E7" s="106" t="e">
        <f ca="1">INDEX(#REF!,MATCH('E-mail'!$E$2,#REF!,0))</f>
        <v>#REF!</v>
      </c>
    </row>
    <row r="8" spans="4:13" ht="15" x14ac:dyDescent="0.25">
      <c r="D8" s="105" t="s">
        <v>15</v>
      </c>
      <c r="E8" s="164" t="e">
        <f ca="1">INDEX(#REF!,MATCH('E-mail'!E2,#REF!,0))</f>
        <v>#REF!</v>
      </c>
    </row>
    <row r="9" spans="4:13" ht="15" x14ac:dyDescent="0.25">
      <c r="D9" s="107" t="s">
        <v>4</v>
      </c>
      <c r="E9" s="164" t="e">
        <f ca="1">INDEX(#REF!,MATCH('E-mail'!E2,#REF!,0))</f>
        <v>#REF!</v>
      </c>
    </row>
    <row r="10" spans="4:13" ht="15" x14ac:dyDescent="0.25">
      <c r="D10" s="107" t="s">
        <v>41</v>
      </c>
      <c r="E10" s="108" t="e">
        <f ca="1">+E8-E9</f>
        <v>#REF!</v>
      </c>
    </row>
    <row r="11" spans="4:13" ht="15" x14ac:dyDescent="0.25">
      <c r="D11" s="105" t="s">
        <v>19</v>
      </c>
      <c r="E11" s="165" t="e">
        <f ca="1">INDEX(#REF!,MATCH('E-mail'!E2,#REF!,0))</f>
        <v>#REF!</v>
      </c>
      <c r="H11" s="163"/>
    </row>
    <row r="12" spans="4:13" ht="15" x14ac:dyDescent="0.25">
      <c r="D12" s="105" t="s">
        <v>18</v>
      </c>
      <c r="E12" s="165" t="e">
        <f ca="1">INDEX(#REF!,MATCH('E-mail'!E2,#REF!,0))</f>
        <v>#REF!</v>
      </c>
      <c r="H12" s="163"/>
    </row>
    <row r="13" spans="4:13" ht="15" x14ac:dyDescent="0.25">
      <c r="D13" s="105" t="s">
        <v>16</v>
      </c>
      <c r="E13" s="106" t="e">
        <f ca="1">INDEX(#REF!,MATCH('E-mail'!E2,#REF!,0))</f>
        <v>#REF!</v>
      </c>
    </row>
    <row r="14" spans="4:13" ht="15" x14ac:dyDescent="0.25">
      <c r="D14" s="105" t="s">
        <v>5</v>
      </c>
      <c r="E14" s="110" t="e">
        <f ca="1">VLOOKUP($E$2,#REF!,22,FALSE)</f>
        <v>#REF!</v>
      </c>
      <c r="M14" s="76"/>
    </row>
    <row r="15" spans="4:13" ht="15" x14ac:dyDescent="0.25">
      <c r="D15" s="105" t="s">
        <v>6</v>
      </c>
      <c r="E15" s="106" t="e">
        <f ca="1">VLOOKUP($E$2,#REF!,20,FALSE)</f>
        <v>#REF!</v>
      </c>
      <c r="M15" s="78"/>
    </row>
    <row r="16" spans="4:13" s="160" customFormat="1" ht="15" x14ac:dyDescent="0.25">
      <c r="D16" s="105" t="s">
        <v>88</v>
      </c>
      <c r="E16" s="110" t="e">
        <f ca="1">VLOOKUP($E$2,#REF!,30,FALSE)</f>
        <v>#REF!</v>
      </c>
      <c r="M16" s="78"/>
    </row>
    <row r="17" spans="4:13" s="160" customFormat="1" ht="15" x14ac:dyDescent="0.25">
      <c r="D17" s="105" t="s">
        <v>89</v>
      </c>
      <c r="E17" s="106" t="e">
        <f ca="1">VLOOKUP($E$2,#REF!,29,FALSE)</f>
        <v>#REF!</v>
      </c>
      <c r="M17" s="78"/>
    </row>
    <row r="18" spans="4:13" s="160" customFormat="1" ht="15" x14ac:dyDescent="0.25">
      <c r="D18" s="105" t="s">
        <v>90</v>
      </c>
      <c r="E18" s="110" t="e">
        <f ca="1">VLOOKUP($E$2,#REF!,33,FALSE)</f>
        <v>#REF!</v>
      </c>
      <c r="M18" s="78"/>
    </row>
    <row r="19" spans="4:13" s="160" customFormat="1" ht="15" x14ac:dyDescent="0.25">
      <c r="D19" s="105" t="s">
        <v>91</v>
      </c>
      <c r="E19" s="106" t="e">
        <f ca="1">VLOOKUP($E$2,#REF!,32,FALSE)</f>
        <v>#REF!</v>
      </c>
      <c r="M19" s="78"/>
    </row>
    <row r="20" spans="4:13" s="160" customFormat="1" ht="15" x14ac:dyDescent="0.25">
      <c r="D20" s="105" t="s">
        <v>92</v>
      </c>
      <c r="E20" s="110" t="e">
        <f ca="1">VLOOKUP($E$2,#REF!,36,FALSE)</f>
        <v>#REF!</v>
      </c>
      <c r="M20" s="78"/>
    </row>
    <row r="21" spans="4:13" s="160" customFormat="1" ht="15" x14ac:dyDescent="0.25">
      <c r="D21" s="105" t="s">
        <v>93</v>
      </c>
      <c r="E21" s="106" t="e">
        <f ca="1">VLOOKUP($E$2,#REF!,35,FALSE)</f>
        <v>#REF!</v>
      </c>
      <c r="M21" s="78"/>
    </row>
    <row r="22" spans="4:13" s="160" customFormat="1" ht="15" x14ac:dyDescent="0.25">
      <c r="D22" s="105" t="s">
        <v>122</v>
      </c>
      <c r="E22" s="110" t="e">
        <f ca="1">VLOOKUP($E$2,#REF!,39,FALSE)</f>
        <v>#REF!</v>
      </c>
      <c r="M22" s="78"/>
    </row>
    <row r="23" spans="4:13" s="160" customFormat="1" ht="15" x14ac:dyDescent="0.25">
      <c r="D23" s="105" t="s">
        <v>123</v>
      </c>
      <c r="E23" s="106" t="e">
        <f ca="1">VLOOKUP($E$2,#REF!,37,FALSE)</f>
        <v>#REF!</v>
      </c>
      <c r="M23" s="78"/>
    </row>
    <row r="24" spans="4:13" ht="15" x14ac:dyDescent="0.25">
      <c r="D24" s="105" t="s">
        <v>7</v>
      </c>
      <c r="E24" s="109" t="e">
        <f ca="1">INDEX('Data hardcode'!$B:$B,MATCH('E-mail'!$E$2,'Data hardcode'!$A:$A,0))/100</f>
        <v>#N/A</v>
      </c>
      <c r="M24" s="77"/>
    </row>
    <row r="25" spans="4:13" ht="15" x14ac:dyDescent="0.25">
      <c r="D25" s="105" t="s">
        <v>8</v>
      </c>
      <c r="E25" s="111" t="e">
        <f ca="1">INDEX('Data hardcode'!$G:$G,MATCH('E-mail'!$E$2,'Data hardcode'!$A:$A,0))</f>
        <v>#N/A</v>
      </c>
    </row>
    <row r="26" spans="4:13" ht="15" x14ac:dyDescent="0.25">
      <c r="D26" s="105" t="s">
        <v>9</v>
      </c>
      <c r="E26" s="111" t="e">
        <f ca="1">INDEX('Data hardcode'!$H:$H,MATCH('E-mail'!$E$2,'Data hardcode'!$A:$A,0))</f>
        <v>#N/A</v>
      </c>
    </row>
    <row r="27" spans="4:13" ht="15" x14ac:dyDescent="0.25">
      <c r="D27" s="105" t="s">
        <v>10</v>
      </c>
      <c r="E27" s="111" t="e">
        <f ca="1">INDEX('Data hardcode'!$J:$J,MATCH('E-mail'!$E$2,'Data hardcode'!$A:$A,0))</f>
        <v>#N/A</v>
      </c>
    </row>
    <row r="28" spans="4:13" s="4" customFormat="1" ht="15" x14ac:dyDescent="0.25">
      <c r="D28" s="112" t="s">
        <v>11</v>
      </c>
      <c r="E28" s="111" t="e">
        <f ca="1">INDEX('Data hardcode'!$L:$L,MATCH('E-mail'!$E$2,'Data hardcode'!$A:$A,0))</f>
        <v>#N/A</v>
      </c>
      <c r="I28" s="5"/>
    </row>
    <row r="29" spans="4:13" s="4" customFormat="1" ht="15" x14ac:dyDescent="0.25">
      <c r="D29" s="112" t="s">
        <v>12</v>
      </c>
      <c r="E29" s="106" t="e">
        <f>#REF!</f>
        <v>#REF!</v>
      </c>
    </row>
    <row r="30" spans="4:13" ht="15" x14ac:dyDescent="0.25">
      <c r="D30" s="105" t="s">
        <v>17</v>
      </c>
      <c r="E30" s="106" t="e">
        <f>#REF!</f>
        <v>#REF!</v>
      </c>
    </row>
    <row r="31" spans="4:13" ht="15" x14ac:dyDescent="0.25">
      <c r="D31" s="105" t="s">
        <v>13</v>
      </c>
      <c r="E31" s="106" t="e">
        <f>#REF!</f>
        <v>#REF!</v>
      </c>
    </row>
    <row r="32" spans="4:13" ht="15" x14ac:dyDescent="0.25">
      <c r="D32" s="105" t="s">
        <v>14</v>
      </c>
      <c r="E32" s="109" t="e">
        <f>#REF!</f>
        <v>#REF!</v>
      </c>
    </row>
    <row r="36" spans="4:5" ht="15" x14ac:dyDescent="0.25">
      <c r="D36" s="157" t="e">
        <f ca="1">"Today we purchased "&amp;TEXT('E-mail'!$E$7, "###,##0")&amp;" shares at an average price of £"&amp;TEXT('E-mail'!$E$8, "###,##0.0000")&amp;". The highest price paid was £"&amp;TEXT(E11,"0.0000")&amp;" and the lowest price paid was £"&amp;TEXT(E12,"0.0000")&amp;". Commission today was £"&amp;TEXT(INDEX(#REF!,MATCH('E-mail'!$E$2,#REF!,0)),"0.00")</f>
        <v>#REF!</v>
      </c>
      <c r="E36" s="1"/>
    </row>
    <row r="37" spans="4:5" x14ac:dyDescent="0.2">
      <c r="D37" s="37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9"/>
  <sheetViews>
    <sheetView zoomScale="85" zoomScaleNormal="85" zoomScaleSheetLayoutView="100" workbookViewId="0">
      <pane xSplit="1" ySplit="3" topLeftCell="B541" activePane="bottomRight" state="frozen"/>
      <selection activeCell="A416" sqref="A416"/>
      <selection pane="topRight" activeCell="A416" sqref="A416"/>
      <selection pane="bottomLeft" activeCell="A416" sqref="A416"/>
      <selection pane="bottomRight" activeCell="G584" sqref="G584"/>
    </sheetView>
  </sheetViews>
  <sheetFormatPr defaultRowHeight="12.75" x14ac:dyDescent="0.2"/>
  <cols>
    <col min="1" max="1" width="12.85546875" style="11" customWidth="1"/>
    <col min="2" max="2" width="11.28515625" style="9" customWidth="1"/>
    <col min="3" max="3" width="12.85546875" style="10" bestFit="1" customWidth="1"/>
    <col min="4" max="4" width="9.28515625" style="9" bestFit="1" customWidth="1"/>
    <col min="5" max="5" width="12.5703125" style="8" customWidth="1"/>
    <col min="6" max="6" width="10.28515625" style="7" bestFit="1" customWidth="1"/>
    <col min="7" max="7" width="12.85546875" style="7" bestFit="1" customWidth="1"/>
    <col min="8" max="8" width="12.28515625" style="7" customWidth="1"/>
    <col min="9" max="9" width="15.28515625" style="7" bestFit="1" customWidth="1"/>
    <col min="10" max="10" width="19.28515625" style="7" bestFit="1" customWidth="1"/>
    <col min="11" max="11" width="10.5703125" style="7" bestFit="1" customWidth="1"/>
    <col min="12" max="12" width="16.85546875" style="7" customWidth="1"/>
    <col min="13" max="14" width="9.140625" style="6"/>
    <col min="15" max="16" width="15.7109375" style="7" customWidth="1"/>
    <col min="17" max="17" width="15.7109375" style="6" customWidth="1"/>
    <col min="18" max="18" width="9.140625" style="6"/>
    <col min="19" max="19" width="10.28515625" style="6" bestFit="1" customWidth="1"/>
    <col min="20" max="16384" width="9.140625" style="6"/>
  </cols>
  <sheetData>
    <row r="1" spans="1:19" x14ac:dyDescent="0.2">
      <c r="A1" s="36" t="s">
        <v>39</v>
      </c>
      <c r="B1" s="31" t="s">
        <v>38</v>
      </c>
      <c r="C1" s="32" t="s">
        <v>37</v>
      </c>
      <c r="D1" s="31"/>
      <c r="E1" s="33"/>
      <c r="F1" s="15"/>
      <c r="G1" s="15"/>
      <c r="H1" s="35" t="s">
        <v>36</v>
      </c>
      <c r="I1" s="35" t="s">
        <v>35</v>
      </c>
      <c r="J1" s="15"/>
      <c r="K1" s="15"/>
      <c r="L1" s="15"/>
      <c r="M1" s="13"/>
    </row>
    <row r="2" spans="1:19" x14ac:dyDescent="0.2">
      <c r="A2" s="34"/>
      <c r="B2" s="33"/>
      <c r="C2" s="32"/>
      <c r="D2" s="31"/>
      <c r="E2" s="20"/>
      <c r="F2" s="15"/>
      <c r="G2" s="15"/>
      <c r="H2" s="15"/>
      <c r="I2" s="15"/>
      <c r="J2" s="15"/>
      <c r="K2" s="15"/>
      <c r="L2" s="15"/>
      <c r="M2" s="13"/>
      <c r="O2" s="54" t="s">
        <v>42</v>
      </c>
      <c r="P2" s="54"/>
      <c r="Q2" s="54"/>
    </row>
    <row r="3" spans="1:19" s="22" customFormat="1" x14ac:dyDescent="0.2">
      <c r="A3" s="30" t="s">
        <v>34</v>
      </c>
      <c r="B3" s="29" t="s">
        <v>33</v>
      </c>
      <c r="C3" s="28" t="s">
        <v>32</v>
      </c>
      <c r="D3" s="27" t="s">
        <v>31</v>
      </c>
      <c r="E3" s="26" t="s">
        <v>30</v>
      </c>
      <c r="F3" s="25" t="s">
        <v>29</v>
      </c>
      <c r="G3" s="25" t="s">
        <v>28</v>
      </c>
      <c r="H3" s="25" t="s">
        <v>27</v>
      </c>
      <c r="I3" s="25" t="s">
        <v>26</v>
      </c>
      <c r="J3" s="25" t="s">
        <v>25</v>
      </c>
      <c r="K3" s="25" t="s">
        <v>24</v>
      </c>
      <c r="L3" s="25" t="s">
        <v>23</v>
      </c>
      <c r="M3" s="24"/>
      <c r="O3" s="23" t="s">
        <v>43</v>
      </c>
      <c r="P3" s="23" t="s">
        <v>44</v>
      </c>
      <c r="Q3" s="23" t="s">
        <v>45</v>
      </c>
      <c r="S3" s="22" t="s">
        <v>46</v>
      </c>
    </row>
    <row r="4" spans="1:19" x14ac:dyDescent="0.2">
      <c r="A4" s="70">
        <v>42614</v>
      </c>
      <c r="B4" s="71">
        <v>2299</v>
      </c>
      <c r="C4" s="72">
        <v>5503084</v>
      </c>
      <c r="D4" s="71"/>
      <c r="E4" s="73"/>
      <c r="F4" s="73"/>
      <c r="G4" s="74"/>
      <c r="H4" s="74"/>
      <c r="I4" s="71"/>
      <c r="J4" s="74"/>
      <c r="K4" s="71"/>
      <c r="L4" s="21"/>
      <c r="M4" s="13"/>
      <c r="O4" s="12"/>
      <c r="P4" s="12"/>
      <c r="Q4" s="12"/>
      <c r="S4" s="19">
        <v>42730</v>
      </c>
    </row>
    <row r="5" spans="1:19" x14ac:dyDescent="0.2">
      <c r="A5" s="70">
        <v>42615</v>
      </c>
      <c r="B5" s="71">
        <v>2327</v>
      </c>
      <c r="C5" s="72">
        <v>5428090</v>
      </c>
      <c r="D5" s="71"/>
      <c r="E5" s="73"/>
      <c r="F5" s="73"/>
      <c r="G5" s="74"/>
      <c r="H5" s="74"/>
      <c r="I5" s="71"/>
      <c r="J5" s="74"/>
      <c r="K5" s="71"/>
      <c r="L5" s="74"/>
      <c r="M5" s="13"/>
      <c r="O5" s="12"/>
      <c r="P5" s="12"/>
      <c r="Q5" s="12"/>
      <c r="S5" s="19">
        <v>42731</v>
      </c>
    </row>
    <row r="6" spans="1:19" x14ac:dyDescent="0.2">
      <c r="A6" s="70">
        <v>42618</v>
      </c>
      <c r="B6" s="71">
        <v>2327</v>
      </c>
      <c r="C6" s="72">
        <v>2122242</v>
      </c>
      <c r="D6" s="71"/>
      <c r="E6" s="73"/>
      <c r="F6" s="73"/>
      <c r="G6" s="74"/>
      <c r="H6" s="74"/>
      <c r="I6" s="71"/>
      <c r="J6" s="74"/>
      <c r="K6" s="71"/>
      <c r="L6" s="74"/>
      <c r="M6" s="13"/>
      <c r="O6" s="12"/>
      <c r="P6" s="12"/>
      <c r="Q6" s="12"/>
      <c r="S6" s="19">
        <v>42737</v>
      </c>
    </row>
    <row r="7" spans="1:19" x14ac:dyDescent="0.2">
      <c r="A7" s="70">
        <v>42619</v>
      </c>
      <c r="B7" s="71">
        <v>2323</v>
      </c>
      <c r="C7" s="72">
        <v>2529267</v>
      </c>
      <c r="D7" s="71"/>
      <c r="E7" s="73"/>
      <c r="F7" s="73"/>
      <c r="G7" s="74"/>
      <c r="H7" s="74"/>
      <c r="I7" s="71"/>
      <c r="J7" s="74"/>
      <c r="K7" s="71"/>
      <c r="L7" s="74"/>
      <c r="M7" s="13"/>
      <c r="O7" s="12"/>
      <c r="P7" s="12"/>
      <c r="Q7" s="12"/>
      <c r="S7" s="19">
        <v>42839</v>
      </c>
    </row>
    <row r="8" spans="1:19" x14ac:dyDescent="0.2">
      <c r="A8" s="70">
        <v>42620</v>
      </c>
      <c r="B8" s="71">
        <v>2334</v>
      </c>
      <c r="C8" s="72">
        <v>3211598</v>
      </c>
      <c r="D8" s="71"/>
      <c r="E8" s="73"/>
      <c r="F8" s="73"/>
      <c r="G8" s="74"/>
      <c r="H8" s="74"/>
      <c r="I8" s="71"/>
      <c r="J8" s="74"/>
      <c r="K8" s="71"/>
      <c r="L8" s="74"/>
      <c r="M8" s="13"/>
      <c r="O8" s="12"/>
      <c r="P8" s="12"/>
      <c r="Q8" s="12"/>
      <c r="S8" s="19">
        <v>42842</v>
      </c>
    </row>
    <row r="9" spans="1:19" x14ac:dyDescent="0.2">
      <c r="A9" s="70">
        <v>42621</v>
      </c>
      <c r="B9" s="71">
        <v>2369.5</v>
      </c>
      <c r="C9" s="72">
        <v>4962115</v>
      </c>
      <c r="D9" s="71"/>
      <c r="E9" s="20"/>
      <c r="F9" s="73"/>
      <c r="G9" s="74"/>
      <c r="H9" s="74"/>
      <c r="I9" s="71"/>
      <c r="J9" s="74"/>
      <c r="K9" s="71"/>
      <c r="L9" s="74"/>
      <c r="M9" s="13"/>
      <c r="O9" s="12"/>
      <c r="P9" s="12"/>
      <c r="Q9" s="12"/>
      <c r="S9" s="19">
        <v>42856</v>
      </c>
    </row>
    <row r="10" spans="1:19" x14ac:dyDescent="0.2">
      <c r="A10" s="70">
        <v>42622</v>
      </c>
      <c r="B10" s="71">
        <v>2350</v>
      </c>
      <c r="C10" s="72">
        <v>3850279</v>
      </c>
      <c r="D10" s="71"/>
      <c r="E10" s="73"/>
      <c r="F10" s="73"/>
      <c r="G10" s="74"/>
      <c r="H10" s="74"/>
      <c r="I10" s="71"/>
      <c r="J10" s="74"/>
      <c r="K10" s="71"/>
      <c r="L10" s="74"/>
      <c r="M10" s="13"/>
      <c r="O10" s="12"/>
      <c r="P10" s="12"/>
      <c r="Q10" s="12"/>
      <c r="S10" s="19">
        <v>42884</v>
      </c>
    </row>
    <row r="11" spans="1:19" x14ac:dyDescent="0.2">
      <c r="A11" s="70">
        <v>42625</v>
      </c>
      <c r="B11" s="71">
        <v>2294.5</v>
      </c>
      <c r="C11" s="72">
        <v>5174472</v>
      </c>
      <c r="D11" s="71"/>
      <c r="E11" s="73"/>
      <c r="F11" s="73"/>
      <c r="G11" s="74"/>
      <c r="H11" s="74"/>
      <c r="I11" s="71"/>
      <c r="J11" s="74"/>
      <c r="K11" s="71"/>
      <c r="L11" s="74"/>
      <c r="M11" s="13"/>
      <c r="O11" s="12"/>
      <c r="P11" s="12"/>
      <c r="Q11" s="12"/>
      <c r="S11" s="19">
        <v>42975</v>
      </c>
    </row>
    <row r="12" spans="1:19" x14ac:dyDescent="0.2">
      <c r="A12" s="70">
        <v>42626</v>
      </c>
      <c r="B12" s="71">
        <v>2257</v>
      </c>
      <c r="C12" s="72">
        <v>3989910</v>
      </c>
      <c r="D12" s="71"/>
      <c r="E12" s="73"/>
      <c r="F12" s="73"/>
      <c r="G12" s="74"/>
      <c r="H12" s="74"/>
      <c r="I12" s="71"/>
      <c r="J12" s="74"/>
      <c r="K12" s="71"/>
      <c r="L12" s="74"/>
      <c r="M12" s="13"/>
      <c r="O12" s="12"/>
      <c r="P12" s="12"/>
      <c r="Q12" s="12"/>
      <c r="S12" s="19">
        <v>43094</v>
      </c>
    </row>
    <row r="13" spans="1:19" x14ac:dyDescent="0.2">
      <c r="A13" s="70">
        <v>42627</v>
      </c>
      <c r="B13" s="71">
        <v>2277</v>
      </c>
      <c r="C13" s="72">
        <v>3844953</v>
      </c>
      <c r="D13" s="71"/>
      <c r="E13" s="73"/>
      <c r="F13" s="73"/>
      <c r="G13" s="74"/>
      <c r="H13" s="74"/>
      <c r="I13" s="71"/>
      <c r="J13" s="74"/>
      <c r="K13" s="71"/>
      <c r="L13" s="74"/>
      <c r="M13" s="13"/>
      <c r="O13" s="12"/>
      <c r="P13" s="12"/>
      <c r="Q13" s="12"/>
      <c r="S13" s="19">
        <v>43095</v>
      </c>
    </row>
    <row r="14" spans="1:19" x14ac:dyDescent="0.2">
      <c r="A14" s="70">
        <v>42628</v>
      </c>
      <c r="B14" s="71">
        <v>2297</v>
      </c>
      <c r="C14" s="72">
        <v>5893583</v>
      </c>
      <c r="D14" s="71"/>
      <c r="E14" s="73"/>
      <c r="F14" s="73"/>
      <c r="G14" s="74"/>
      <c r="H14" s="74"/>
      <c r="I14" s="71"/>
      <c r="J14" s="74"/>
      <c r="K14" s="71"/>
      <c r="L14" s="74"/>
      <c r="M14" s="13"/>
      <c r="O14" s="12"/>
      <c r="P14" s="12"/>
      <c r="Q14" s="12"/>
      <c r="S14" s="19">
        <v>43045</v>
      </c>
    </row>
    <row r="15" spans="1:19" x14ac:dyDescent="0.2">
      <c r="A15" s="70">
        <v>42629</v>
      </c>
      <c r="B15" s="71">
        <v>2279.5</v>
      </c>
      <c r="C15" s="72">
        <v>5017402</v>
      </c>
      <c r="D15" s="71"/>
      <c r="E15" s="73"/>
      <c r="F15" s="73"/>
      <c r="G15" s="74"/>
      <c r="H15" s="74"/>
      <c r="I15" s="71"/>
      <c r="J15" s="74"/>
      <c r="K15" s="71"/>
      <c r="L15" s="74"/>
      <c r="M15" s="13"/>
      <c r="O15" s="12"/>
      <c r="P15" s="12"/>
      <c r="Q15" s="12"/>
      <c r="S15" s="19">
        <v>43046</v>
      </c>
    </row>
    <row r="16" spans="1:19" x14ac:dyDescent="0.2">
      <c r="A16" s="70">
        <v>42632</v>
      </c>
      <c r="B16" s="71">
        <v>2359</v>
      </c>
      <c r="C16" s="72">
        <v>3940774</v>
      </c>
      <c r="D16" s="71"/>
      <c r="E16" s="73"/>
      <c r="F16" s="73"/>
      <c r="G16" s="74"/>
      <c r="H16" s="74"/>
      <c r="I16" s="71"/>
      <c r="J16" s="74"/>
      <c r="K16" s="71"/>
      <c r="L16" s="74"/>
      <c r="M16" s="13"/>
      <c r="O16" s="12"/>
      <c r="P16" s="12"/>
      <c r="Q16" s="12"/>
      <c r="S16" s="19">
        <v>43047</v>
      </c>
    </row>
    <row r="17" spans="1:19" x14ac:dyDescent="0.2">
      <c r="A17" s="70">
        <v>42633</v>
      </c>
      <c r="B17" s="71">
        <v>2360</v>
      </c>
      <c r="C17" s="72">
        <v>3530239</v>
      </c>
      <c r="D17" s="71"/>
      <c r="E17" s="73"/>
      <c r="F17" s="73"/>
      <c r="G17" s="74"/>
      <c r="H17" s="74"/>
      <c r="I17" s="71"/>
      <c r="J17" s="74"/>
      <c r="K17" s="71"/>
      <c r="L17" s="74"/>
      <c r="M17" s="13"/>
      <c r="O17" s="12"/>
      <c r="P17" s="12"/>
      <c r="Q17" s="12"/>
      <c r="S17" s="19">
        <v>43048</v>
      </c>
    </row>
    <row r="18" spans="1:19" x14ac:dyDescent="0.2">
      <c r="A18" s="70">
        <v>42634</v>
      </c>
      <c r="B18" s="71">
        <v>2411</v>
      </c>
      <c r="C18" s="72">
        <v>4156618</v>
      </c>
      <c r="D18" s="71"/>
      <c r="E18" s="73"/>
      <c r="F18" s="73"/>
      <c r="G18" s="74"/>
      <c r="H18" s="74"/>
      <c r="I18" s="71"/>
      <c r="J18" s="74"/>
      <c r="K18" s="71"/>
      <c r="L18" s="74"/>
      <c r="M18" s="13"/>
      <c r="O18" s="12"/>
      <c r="P18" s="12"/>
      <c r="Q18" s="12"/>
      <c r="S18" s="19">
        <v>43049</v>
      </c>
    </row>
    <row r="19" spans="1:19" x14ac:dyDescent="0.2">
      <c r="A19" s="70">
        <v>42635</v>
      </c>
      <c r="B19" s="71">
        <v>2490</v>
      </c>
      <c r="C19" s="72">
        <v>6575082</v>
      </c>
      <c r="D19" s="71"/>
      <c r="E19" s="73"/>
      <c r="F19" s="73"/>
      <c r="G19" s="74"/>
      <c r="H19" s="74"/>
      <c r="I19" s="71"/>
      <c r="J19" s="74"/>
      <c r="K19" s="71"/>
      <c r="L19" s="74"/>
      <c r="M19" s="13"/>
      <c r="O19" s="12"/>
      <c r="P19" s="12"/>
      <c r="Q19" s="12"/>
    </row>
    <row r="20" spans="1:19" x14ac:dyDescent="0.2">
      <c r="A20" s="70">
        <v>42636</v>
      </c>
      <c r="B20" s="71">
        <v>2519</v>
      </c>
      <c r="C20" s="72">
        <v>3613240</v>
      </c>
      <c r="D20" s="71"/>
      <c r="E20" s="73"/>
      <c r="F20" s="73"/>
      <c r="G20" s="74"/>
      <c r="H20" s="74"/>
      <c r="I20" s="71"/>
      <c r="J20" s="74"/>
      <c r="K20" s="71"/>
      <c r="L20" s="74"/>
      <c r="M20" s="13"/>
      <c r="O20" s="12"/>
      <c r="P20" s="12"/>
      <c r="Q20" s="12"/>
    </row>
    <row r="21" spans="1:19" x14ac:dyDescent="0.2">
      <c r="A21" s="70">
        <v>42639</v>
      </c>
      <c r="B21" s="71">
        <v>2483.5</v>
      </c>
      <c r="C21" s="72">
        <v>4043772</v>
      </c>
      <c r="D21" s="71"/>
      <c r="E21" s="73"/>
      <c r="F21" s="73"/>
      <c r="G21" s="74"/>
      <c r="H21" s="74"/>
      <c r="I21" s="71"/>
      <c r="J21" s="74"/>
      <c r="K21" s="71"/>
      <c r="L21" s="74"/>
      <c r="M21" s="13"/>
      <c r="O21" s="12"/>
      <c r="P21" s="12"/>
      <c r="Q21" s="12"/>
    </row>
    <row r="22" spans="1:19" x14ac:dyDescent="0.2">
      <c r="A22" s="70">
        <v>42640</v>
      </c>
      <c r="B22" s="71">
        <v>2460</v>
      </c>
      <c r="C22" s="72">
        <v>4231535</v>
      </c>
      <c r="D22" s="71"/>
      <c r="E22" s="73"/>
      <c r="F22" s="73"/>
      <c r="G22" s="74"/>
      <c r="H22" s="74"/>
      <c r="I22" s="71"/>
      <c r="J22" s="74"/>
      <c r="K22" s="71"/>
      <c r="L22" s="74"/>
      <c r="M22" s="13"/>
      <c r="O22" s="12"/>
      <c r="P22" s="12"/>
      <c r="Q22" s="12"/>
    </row>
    <row r="23" spans="1:19" x14ac:dyDescent="0.2">
      <c r="A23" s="70">
        <v>42641</v>
      </c>
      <c r="B23" s="71">
        <v>2525.5</v>
      </c>
      <c r="C23" s="72">
        <v>7783851</v>
      </c>
      <c r="D23" s="71"/>
      <c r="E23" s="73"/>
      <c r="F23" s="73"/>
      <c r="G23" s="74"/>
      <c r="H23" s="74"/>
      <c r="I23" s="71"/>
      <c r="J23" s="74"/>
      <c r="K23" s="71"/>
      <c r="L23" s="74"/>
      <c r="M23" s="13"/>
      <c r="O23" s="12"/>
      <c r="P23" s="12"/>
      <c r="Q23" s="12"/>
    </row>
    <row r="24" spans="1:19" x14ac:dyDescent="0.2">
      <c r="A24" s="70">
        <v>42642</v>
      </c>
      <c r="B24" s="71">
        <v>2634</v>
      </c>
      <c r="C24" s="72">
        <v>7777493</v>
      </c>
      <c r="D24" s="71"/>
      <c r="E24" s="73"/>
      <c r="F24" s="73"/>
      <c r="G24" s="74"/>
      <c r="H24" s="74"/>
      <c r="I24" s="71"/>
      <c r="J24" s="74"/>
      <c r="K24" s="71"/>
      <c r="L24" s="74"/>
      <c r="M24" s="13"/>
      <c r="O24" s="12"/>
      <c r="P24" s="12"/>
      <c r="Q24" s="12"/>
    </row>
    <row r="25" spans="1:19" x14ac:dyDescent="0.2">
      <c r="A25" s="70">
        <v>42643</v>
      </c>
      <c r="B25" s="71">
        <v>2574.5</v>
      </c>
      <c r="C25" s="72">
        <v>5694621</v>
      </c>
      <c r="D25" s="71"/>
      <c r="E25" s="73"/>
      <c r="F25" s="73"/>
      <c r="G25" s="74"/>
      <c r="H25" s="74"/>
      <c r="I25" s="71"/>
      <c r="J25" s="74"/>
      <c r="K25" s="71"/>
      <c r="L25" s="74"/>
      <c r="M25" s="13"/>
      <c r="O25" s="12"/>
      <c r="P25" s="12"/>
      <c r="Q25" s="12"/>
    </row>
    <row r="26" spans="1:19" x14ac:dyDescent="0.2">
      <c r="A26" s="70">
        <v>42646</v>
      </c>
      <c r="B26" s="71">
        <v>2606.5</v>
      </c>
      <c r="C26" s="72">
        <v>3495521</v>
      </c>
      <c r="D26" s="71"/>
      <c r="E26" s="73"/>
      <c r="F26" s="73"/>
      <c r="G26" s="74"/>
      <c r="H26" s="74"/>
      <c r="I26" s="71"/>
      <c r="J26" s="74"/>
      <c r="K26" s="71"/>
      <c r="L26" s="74"/>
      <c r="M26" s="13"/>
      <c r="O26" s="12"/>
      <c r="P26" s="12"/>
      <c r="Q26" s="12"/>
    </row>
    <row r="27" spans="1:19" x14ac:dyDescent="0.2">
      <c r="A27" s="70">
        <v>42647</v>
      </c>
      <c r="B27" s="71">
        <v>2619</v>
      </c>
      <c r="C27" s="72">
        <v>8211067</v>
      </c>
      <c r="D27" s="71"/>
      <c r="E27" s="73"/>
      <c r="F27" s="73"/>
      <c r="G27" s="74"/>
      <c r="H27" s="74"/>
      <c r="I27" s="71"/>
      <c r="J27" s="74"/>
      <c r="K27" s="71"/>
      <c r="L27" s="74"/>
      <c r="M27" s="13"/>
      <c r="O27" s="12"/>
      <c r="P27" s="12"/>
      <c r="Q27" s="12"/>
    </row>
    <row r="28" spans="1:19" x14ac:dyDescent="0.2">
      <c r="A28" s="70">
        <v>42648</v>
      </c>
      <c r="B28" s="71">
        <v>2640.5</v>
      </c>
      <c r="C28" s="72">
        <v>3876549</v>
      </c>
      <c r="D28" s="71"/>
      <c r="E28" s="73"/>
      <c r="F28" s="73"/>
      <c r="G28" s="74"/>
      <c r="H28" s="74"/>
      <c r="I28" s="71"/>
      <c r="J28" s="74"/>
      <c r="K28" s="71"/>
      <c r="L28" s="74"/>
      <c r="M28" s="13"/>
      <c r="O28" s="12"/>
      <c r="P28" s="12"/>
      <c r="Q28" s="12"/>
    </row>
    <row r="29" spans="1:19" x14ac:dyDescent="0.2">
      <c r="A29" s="70">
        <v>42649</v>
      </c>
      <c r="B29" s="71">
        <v>2619.5</v>
      </c>
      <c r="C29" s="72">
        <v>3127567</v>
      </c>
      <c r="D29" s="71"/>
      <c r="E29" s="73"/>
      <c r="F29" s="73"/>
      <c r="G29" s="74"/>
      <c r="H29" s="74"/>
      <c r="I29" s="71"/>
      <c r="J29" s="74"/>
      <c r="K29" s="71"/>
      <c r="L29" s="74"/>
      <c r="M29" s="13"/>
      <c r="O29" s="12"/>
      <c r="P29" s="12"/>
      <c r="Q29" s="12"/>
    </row>
    <row r="30" spans="1:19" x14ac:dyDescent="0.2">
      <c r="A30" s="70">
        <v>42650</v>
      </c>
      <c r="B30" s="71">
        <v>2676.5</v>
      </c>
      <c r="C30" s="72">
        <v>5982595</v>
      </c>
      <c r="D30" s="71"/>
      <c r="E30" s="73"/>
      <c r="F30" s="73"/>
      <c r="G30" s="74"/>
      <c r="H30" s="74"/>
      <c r="I30" s="71"/>
      <c r="J30" s="74"/>
      <c r="K30" s="71"/>
      <c r="L30" s="74"/>
      <c r="M30" s="13"/>
      <c r="O30" s="12"/>
      <c r="P30" s="12"/>
      <c r="Q30" s="12"/>
    </row>
    <row r="31" spans="1:19" x14ac:dyDescent="0.2">
      <c r="A31" s="70">
        <v>42653</v>
      </c>
      <c r="B31" s="71">
        <v>2732.5</v>
      </c>
      <c r="C31" s="72">
        <v>3684042</v>
      </c>
      <c r="D31" s="71"/>
      <c r="E31" s="73"/>
      <c r="F31" s="73"/>
      <c r="G31" s="74"/>
      <c r="H31" s="74"/>
      <c r="I31" s="71"/>
      <c r="J31" s="74"/>
      <c r="K31" s="71"/>
      <c r="L31" s="74"/>
      <c r="M31" s="13"/>
      <c r="O31" s="12"/>
      <c r="P31" s="12"/>
      <c r="Q31" s="12"/>
    </row>
    <row r="32" spans="1:19" x14ac:dyDescent="0.2">
      <c r="A32" s="70">
        <v>42654</v>
      </c>
      <c r="B32" s="71">
        <v>2679.5</v>
      </c>
      <c r="C32" s="72">
        <v>6095426</v>
      </c>
      <c r="D32" s="71"/>
      <c r="E32" s="73"/>
      <c r="F32" s="73"/>
      <c r="G32" s="74"/>
      <c r="H32" s="74"/>
      <c r="I32" s="71"/>
      <c r="J32" s="74"/>
      <c r="K32" s="71"/>
      <c r="L32" s="74"/>
      <c r="M32" s="13"/>
      <c r="O32" s="12"/>
      <c r="P32" s="12"/>
      <c r="Q32" s="12"/>
    </row>
    <row r="33" spans="1:17" x14ac:dyDescent="0.2">
      <c r="A33" s="70">
        <v>42655</v>
      </c>
      <c r="B33" s="71">
        <v>2707.5</v>
      </c>
      <c r="C33" s="72">
        <v>4238983</v>
      </c>
      <c r="D33" s="71"/>
      <c r="E33" s="73"/>
      <c r="F33" s="73"/>
      <c r="G33" s="74"/>
      <c r="H33" s="74"/>
      <c r="I33" s="71"/>
      <c r="J33" s="74"/>
      <c r="K33" s="71"/>
      <c r="L33" s="74"/>
      <c r="M33" s="13"/>
      <c r="O33" s="12"/>
      <c r="P33" s="12"/>
      <c r="Q33" s="12"/>
    </row>
    <row r="34" spans="1:17" x14ac:dyDescent="0.2">
      <c r="A34" s="70">
        <v>42656</v>
      </c>
      <c r="B34" s="71">
        <v>2576</v>
      </c>
      <c r="C34" s="72">
        <v>7227363</v>
      </c>
      <c r="D34" s="71"/>
      <c r="E34" s="73"/>
      <c r="F34" s="73"/>
      <c r="G34" s="74"/>
      <c r="H34" s="74"/>
      <c r="I34" s="71"/>
      <c r="J34" s="74"/>
      <c r="K34" s="71"/>
      <c r="L34" s="74"/>
      <c r="M34" s="13"/>
      <c r="O34" s="12"/>
      <c r="P34" s="12"/>
      <c r="Q34" s="12"/>
    </row>
    <row r="35" spans="1:17" x14ac:dyDescent="0.2">
      <c r="A35" s="70">
        <v>42657</v>
      </c>
      <c r="B35" s="71">
        <v>2596</v>
      </c>
      <c r="C35" s="72">
        <v>4756746</v>
      </c>
      <c r="D35" s="71"/>
      <c r="E35" s="73"/>
      <c r="F35" s="73"/>
      <c r="G35" s="74"/>
      <c r="H35" s="74"/>
      <c r="I35" s="71"/>
      <c r="J35" s="74"/>
      <c r="K35" s="71"/>
      <c r="L35" s="74"/>
      <c r="M35" s="13"/>
      <c r="O35" s="12"/>
      <c r="P35" s="12"/>
      <c r="Q35" s="12"/>
    </row>
    <row r="36" spans="1:17" x14ac:dyDescent="0.2">
      <c r="A36" s="70">
        <v>42660</v>
      </c>
      <c r="B36" s="71">
        <v>2588.5</v>
      </c>
      <c r="C36" s="72">
        <v>4423256</v>
      </c>
      <c r="D36" s="71"/>
      <c r="E36" s="73"/>
      <c r="F36" s="73"/>
      <c r="G36" s="74"/>
      <c r="H36" s="74"/>
      <c r="I36" s="71"/>
      <c r="J36" s="74"/>
      <c r="K36" s="71"/>
      <c r="L36" s="74"/>
      <c r="M36" s="13"/>
      <c r="O36" s="12"/>
      <c r="P36" s="12"/>
      <c r="Q36" s="12"/>
    </row>
    <row r="37" spans="1:17" x14ac:dyDescent="0.2">
      <c r="A37" s="70">
        <v>42661</v>
      </c>
      <c r="B37" s="71">
        <v>2615.5</v>
      </c>
      <c r="C37" s="72">
        <v>5030859</v>
      </c>
      <c r="D37" s="71"/>
      <c r="E37" s="73"/>
      <c r="F37" s="73"/>
      <c r="G37" s="74"/>
      <c r="H37" s="74"/>
      <c r="I37" s="71"/>
      <c r="J37" s="74"/>
      <c r="K37" s="71"/>
      <c r="L37" s="74"/>
      <c r="M37" s="13"/>
      <c r="O37" s="12"/>
      <c r="P37" s="12"/>
      <c r="Q37" s="12"/>
    </row>
    <row r="38" spans="1:17" x14ac:dyDescent="0.2">
      <c r="A38" s="70">
        <v>42662</v>
      </c>
      <c r="B38" s="71">
        <v>2623.5</v>
      </c>
      <c r="C38" s="72">
        <v>3291407</v>
      </c>
      <c r="D38" s="71"/>
      <c r="E38" s="73"/>
      <c r="F38" s="73"/>
      <c r="G38" s="74"/>
      <c r="H38" s="74"/>
      <c r="I38" s="71"/>
      <c r="J38" s="74"/>
      <c r="K38" s="71"/>
      <c r="L38" s="74"/>
      <c r="M38" s="13"/>
      <c r="O38" s="12"/>
      <c r="P38" s="12"/>
      <c r="Q38" s="12"/>
    </row>
    <row r="39" spans="1:17" x14ac:dyDescent="0.2">
      <c r="A39" s="70">
        <v>42663</v>
      </c>
      <c r="B39" s="71">
        <v>2618.5</v>
      </c>
      <c r="C39" s="72">
        <v>2738710</v>
      </c>
      <c r="D39" s="71"/>
      <c r="E39" s="73"/>
      <c r="F39" s="73"/>
      <c r="G39" s="74"/>
      <c r="H39" s="74"/>
      <c r="I39" s="71"/>
      <c r="J39" s="74"/>
      <c r="K39" s="71"/>
      <c r="L39" s="74"/>
      <c r="M39" s="13"/>
      <c r="O39" s="12"/>
      <c r="P39" s="12"/>
      <c r="Q39" s="12"/>
    </row>
    <row r="40" spans="1:17" x14ac:dyDescent="0.2">
      <c r="A40" s="70">
        <v>42664</v>
      </c>
      <c r="B40" s="71">
        <v>2668.5</v>
      </c>
      <c r="C40" s="72">
        <v>3854295</v>
      </c>
      <c r="D40" s="71"/>
      <c r="E40" s="73"/>
      <c r="F40" s="73"/>
      <c r="G40" s="74"/>
      <c r="H40" s="74"/>
      <c r="I40" s="71"/>
      <c r="J40" s="74"/>
      <c r="K40" s="71"/>
      <c r="L40" s="74"/>
      <c r="M40" s="13"/>
      <c r="O40" s="12"/>
      <c r="P40" s="12"/>
      <c r="Q40" s="12"/>
    </row>
    <row r="41" spans="1:17" x14ac:dyDescent="0.2">
      <c r="A41" s="70">
        <v>42667</v>
      </c>
      <c r="B41" s="71">
        <v>2675.5</v>
      </c>
      <c r="C41" s="72">
        <v>3756573</v>
      </c>
      <c r="D41" s="71"/>
      <c r="E41" s="73"/>
      <c r="F41" s="73"/>
      <c r="G41" s="74"/>
      <c r="H41" s="74"/>
      <c r="I41" s="71"/>
      <c r="J41" s="74"/>
      <c r="K41" s="71"/>
      <c r="L41" s="74"/>
      <c r="M41" s="13"/>
      <c r="O41" s="12"/>
      <c r="P41" s="12"/>
      <c r="Q41" s="12"/>
    </row>
    <row r="42" spans="1:17" x14ac:dyDescent="0.2">
      <c r="A42" s="70">
        <v>42668</v>
      </c>
      <c r="B42" s="71">
        <v>2796</v>
      </c>
      <c r="C42" s="72">
        <v>6683500</v>
      </c>
      <c r="D42" s="71"/>
      <c r="E42" s="73"/>
      <c r="F42" s="73"/>
      <c r="G42" s="74"/>
      <c r="H42" s="74"/>
      <c r="I42" s="71"/>
      <c r="J42" s="74"/>
      <c r="K42" s="71"/>
      <c r="L42" s="74"/>
      <c r="M42" s="13"/>
      <c r="O42" s="12"/>
      <c r="P42" s="12"/>
      <c r="Q42" s="12"/>
    </row>
    <row r="43" spans="1:17" x14ac:dyDescent="0.2">
      <c r="A43" s="70">
        <v>42669</v>
      </c>
      <c r="B43" s="71">
        <v>2791</v>
      </c>
      <c r="C43" s="72">
        <v>4296487</v>
      </c>
      <c r="D43" s="71"/>
      <c r="E43" s="73"/>
      <c r="F43" s="73"/>
      <c r="G43" s="74"/>
      <c r="H43" s="74"/>
      <c r="I43" s="71"/>
      <c r="J43" s="74"/>
      <c r="K43" s="71"/>
      <c r="L43" s="74"/>
      <c r="M43" s="13"/>
      <c r="O43" s="12"/>
      <c r="P43" s="12"/>
      <c r="Q43" s="12"/>
    </row>
    <row r="44" spans="1:17" x14ac:dyDescent="0.2">
      <c r="A44" s="70">
        <v>42670</v>
      </c>
      <c r="B44" s="71">
        <v>2796.5</v>
      </c>
      <c r="C44" s="72">
        <v>4853291</v>
      </c>
      <c r="D44" s="71"/>
      <c r="E44" s="73"/>
      <c r="F44" s="73"/>
      <c r="G44" s="74"/>
      <c r="H44" s="74"/>
      <c r="I44" s="71"/>
      <c r="J44" s="74"/>
      <c r="K44" s="71"/>
      <c r="L44" s="74"/>
      <c r="M44" s="13"/>
      <c r="O44" s="12"/>
      <c r="P44" s="12"/>
      <c r="Q44" s="12"/>
    </row>
    <row r="45" spans="1:17" x14ac:dyDescent="0.2">
      <c r="A45" s="70">
        <v>42671</v>
      </c>
      <c r="B45" s="71">
        <v>2831.5</v>
      </c>
      <c r="C45" s="72">
        <v>4552829</v>
      </c>
      <c r="D45" s="71"/>
      <c r="E45" s="73"/>
      <c r="F45" s="73"/>
      <c r="G45" s="74"/>
      <c r="H45" s="74"/>
      <c r="I45" s="71"/>
      <c r="J45" s="74"/>
      <c r="K45" s="71"/>
      <c r="L45" s="74"/>
      <c r="M45" s="13"/>
      <c r="O45" s="12"/>
      <c r="P45" s="12"/>
      <c r="Q45" s="12"/>
    </row>
    <row r="46" spans="1:17" x14ac:dyDescent="0.2">
      <c r="A46" s="70">
        <v>42674</v>
      </c>
      <c r="B46" s="71">
        <v>2839.5</v>
      </c>
      <c r="C46" s="72">
        <v>3624565</v>
      </c>
      <c r="D46" s="71"/>
      <c r="E46" s="73"/>
      <c r="F46" s="73"/>
      <c r="G46" s="74"/>
      <c r="H46" s="74"/>
      <c r="I46" s="71"/>
      <c r="J46" s="74"/>
      <c r="K46" s="71"/>
      <c r="L46" s="74"/>
      <c r="M46" s="13"/>
      <c r="O46" s="12"/>
      <c r="P46" s="12"/>
      <c r="Q46" s="12"/>
    </row>
    <row r="47" spans="1:17" x14ac:dyDescent="0.2">
      <c r="A47" s="70">
        <v>42675</v>
      </c>
      <c r="B47" s="71">
        <v>2844</v>
      </c>
      <c r="C47" s="72">
        <v>4113390</v>
      </c>
      <c r="D47" s="71"/>
      <c r="E47" s="73"/>
      <c r="F47" s="73"/>
      <c r="G47" s="74"/>
      <c r="H47" s="74"/>
      <c r="I47" s="71"/>
      <c r="J47" s="74"/>
      <c r="K47" s="71"/>
      <c r="L47" s="74"/>
      <c r="M47" s="13"/>
      <c r="O47" s="12"/>
      <c r="P47" s="12"/>
      <c r="Q47" s="12"/>
    </row>
    <row r="48" spans="1:17" x14ac:dyDescent="0.2">
      <c r="A48" s="70">
        <v>42676</v>
      </c>
      <c r="B48" s="71">
        <v>2830</v>
      </c>
      <c r="C48" s="72">
        <v>4364798</v>
      </c>
      <c r="D48" s="71"/>
      <c r="E48" s="73"/>
      <c r="F48" s="73"/>
      <c r="G48" s="74"/>
      <c r="H48" s="74"/>
      <c r="I48" s="71"/>
      <c r="J48" s="74"/>
      <c r="K48" s="71"/>
      <c r="L48" s="74"/>
      <c r="M48" s="13"/>
      <c r="O48" s="12"/>
      <c r="P48" s="12"/>
      <c r="Q48" s="12"/>
    </row>
    <row r="49" spans="1:17" x14ac:dyDescent="0.2">
      <c r="A49" s="70">
        <v>42677</v>
      </c>
      <c r="B49" s="71">
        <v>2788.5</v>
      </c>
      <c r="C49" s="72">
        <v>5060801</v>
      </c>
      <c r="D49" s="71"/>
      <c r="E49" s="73"/>
      <c r="F49" s="73"/>
      <c r="G49" s="74"/>
      <c r="H49" s="74"/>
      <c r="I49" s="71"/>
      <c r="J49" s="74"/>
      <c r="K49" s="71"/>
      <c r="L49" s="74"/>
      <c r="M49" s="13"/>
      <c r="O49" s="12"/>
      <c r="P49" s="12"/>
      <c r="Q49" s="12"/>
    </row>
    <row r="50" spans="1:17" x14ac:dyDescent="0.2">
      <c r="A50" s="70">
        <v>42678</v>
      </c>
      <c r="B50" s="71">
        <v>2727.5</v>
      </c>
      <c r="C50" s="72">
        <v>7567834</v>
      </c>
      <c r="D50" s="71"/>
      <c r="E50" s="73"/>
      <c r="F50" s="73"/>
      <c r="G50" s="74"/>
      <c r="H50" s="74"/>
      <c r="I50" s="71"/>
      <c r="J50" s="74"/>
      <c r="K50" s="71"/>
      <c r="L50" s="74"/>
      <c r="M50" s="13"/>
      <c r="O50" s="12"/>
      <c r="P50" s="12"/>
      <c r="Q50" s="12"/>
    </row>
    <row r="51" spans="1:17" x14ac:dyDescent="0.2">
      <c r="A51" s="70">
        <v>42681</v>
      </c>
      <c r="B51" s="71">
        <v>2825</v>
      </c>
      <c r="C51" s="72">
        <v>5196191</v>
      </c>
      <c r="D51" s="71"/>
      <c r="E51" s="73"/>
      <c r="F51" s="73"/>
      <c r="G51" s="74"/>
      <c r="H51" s="74"/>
      <c r="I51" s="71"/>
      <c r="J51" s="74"/>
      <c r="K51" s="71"/>
      <c r="L51" s="74"/>
      <c r="M51" s="13"/>
      <c r="O51" s="12"/>
      <c r="P51" s="12"/>
      <c r="Q51" s="12"/>
    </row>
    <row r="52" spans="1:17" x14ac:dyDescent="0.2">
      <c r="A52" s="70">
        <v>42682</v>
      </c>
      <c r="B52" s="71">
        <v>2872</v>
      </c>
      <c r="C52" s="72">
        <v>4168820</v>
      </c>
      <c r="D52" s="71"/>
      <c r="E52" s="73"/>
      <c r="F52" s="73"/>
      <c r="G52" s="74"/>
      <c r="H52" s="74"/>
      <c r="I52" s="71"/>
      <c r="J52" s="74"/>
      <c r="K52" s="71"/>
      <c r="L52" s="74"/>
      <c r="M52" s="13"/>
      <c r="O52" s="12"/>
      <c r="P52" s="12"/>
      <c r="Q52" s="12"/>
    </row>
    <row r="53" spans="1:17" x14ac:dyDescent="0.2">
      <c r="A53" s="70">
        <v>42683</v>
      </c>
      <c r="B53" s="71">
        <v>3068.5</v>
      </c>
      <c r="C53" s="72">
        <v>11813254</v>
      </c>
      <c r="D53" s="71"/>
      <c r="E53" s="73"/>
      <c r="F53" s="73"/>
      <c r="G53" s="74"/>
      <c r="H53" s="74"/>
      <c r="I53" s="71"/>
      <c r="J53" s="74"/>
      <c r="K53" s="71"/>
      <c r="L53" s="74"/>
      <c r="M53" s="13"/>
      <c r="O53" s="12"/>
      <c r="P53" s="12"/>
      <c r="Q53" s="12"/>
    </row>
    <row r="54" spans="1:17" x14ac:dyDescent="0.2">
      <c r="A54" s="70">
        <v>42684</v>
      </c>
      <c r="B54" s="71">
        <v>3147.5</v>
      </c>
      <c r="C54" s="72">
        <v>16099215</v>
      </c>
      <c r="D54" s="71"/>
      <c r="E54" s="73"/>
      <c r="F54" s="73"/>
      <c r="G54" s="74"/>
      <c r="H54" s="74"/>
      <c r="I54" s="71"/>
      <c r="J54" s="74"/>
      <c r="K54" s="71"/>
      <c r="L54" s="74"/>
      <c r="M54" s="13"/>
      <c r="O54" s="12"/>
      <c r="P54" s="12"/>
      <c r="Q54" s="12"/>
    </row>
    <row r="55" spans="1:17" x14ac:dyDescent="0.2">
      <c r="A55" s="70">
        <v>42685</v>
      </c>
      <c r="B55" s="71">
        <v>3069</v>
      </c>
      <c r="C55" s="72">
        <v>6528585</v>
      </c>
      <c r="D55" s="71"/>
      <c r="E55" s="73"/>
      <c r="F55" s="73"/>
      <c r="G55" s="74"/>
      <c r="H55" s="74"/>
      <c r="I55" s="71"/>
      <c r="J55" s="74"/>
      <c r="K55" s="71"/>
      <c r="L55" s="74"/>
      <c r="M55" s="13"/>
      <c r="O55" s="12"/>
      <c r="P55" s="12"/>
      <c r="Q55" s="12"/>
    </row>
    <row r="56" spans="1:17" x14ac:dyDescent="0.2">
      <c r="A56" s="70">
        <v>42688</v>
      </c>
      <c r="B56" s="71">
        <v>3145.5</v>
      </c>
      <c r="C56" s="72">
        <v>6235934</v>
      </c>
      <c r="D56" s="71"/>
      <c r="E56" s="73"/>
      <c r="F56" s="73"/>
      <c r="G56" s="74"/>
      <c r="H56" s="74"/>
      <c r="I56" s="71"/>
      <c r="J56" s="74"/>
      <c r="K56" s="71"/>
      <c r="L56" s="74"/>
      <c r="M56" s="13"/>
      <c r="O56" s="12"/>
      <c r="P56" s="12"/>
      <c r="Q56" s="12"/>
    </row>
    <row r="57" spans="1:17" x14ac:dyDescent="0.2">
      <c r="A57" s="70">
        <v>42689</v>
      </c>
      <c r="B57" s="71">
        <v>3004</v>
      </c>
      <c r="C57" s="72">
        <v>6772821</v>
      </c>
      <c r="D57" s="71"/>
      <c r="E57" s="73"/>
      <c r="F57" s="73"/>
      <c r="G57" s="74"/>
      <c r="H57" s="74"/>
      <c r="I57" s="71"/>
      <c r="J57" s="74"/>
      <c r="K57" s="71"/>
      <c r="L57" s="74"/>
      <c r="M57" s="13"/>
      <c r="O57" s="12"/>
      <c r="P57" s="12"/>
      <c r="Q57" s="12"/>
    </row>
    <row r="58" spans="1:17" x14ac:dyDescent="0.2">
      <c r="A58" s="70">
        <v>42690</v>
      </c>
      <c r="B58" s="71">
        <v>2963.5</v>
      </c>
      <c r="C58" s="72">
        <v>5228296</v>
      </c>
      <c r="D58" s="71"/>
      <c r="E58" s="73"/>
      <c r="F58" s="73"/>
      <c r="G58" s="74"/>
      <c r="H58" s="74"/>
      <c r="I58" s="71"/>
      <c r="J58" s="74"/>
      <c r="K58" s="71"/>
      <c r="L58" s="74"/>
      <c r="M58" s="13"/>
      <c r="O58" s="12"/>
      <c r="P58" s="12"/>
      <c r="Q58" s="12"/>
    </row>
    <row r="59" spans="1:17" x14ac:dyDescent="0.2">
      <c r="A59" s="70">
        <v>42691</v>
      </c>
      <c r="B59" s="71">
        <v>3021</v>
      </c>
      <c r="C59" s="72">
        <v>5083600</v>
      </c>
      <c r="D59" s="71"/>
      <c r="E59" s="73"/>
      <c r="F59" s="73"/>
      <c r="G59" s="74"/>
      <c r="H59" s="74"/>
      <c r="I59" s="71"/>
      <c r="J59" s="74"/>
      <c r="K59" s="71"/>
      <c r="L59" s="74"/>
      <c r="M59" s="13"/>
      <c r="O59" s="12"/>
      <c r="P59" s="12"/>
      <c r="Q59" s="12"/>
    </row>
    <row r="60" spans="1:17" x14ac:dyDescent="0.2">
      <c r="A60" s="70">
        <v>42692</v>
      </c>
      <c r="B60" s="71">
        <v>2934</v>
      </c>
      <c r="C60" s="72">
        <v>4125671</v>
      </c>
      <c r="D60" s="71"/>
      <c r="E60" s="73"/>
      <c r="F60" s="73"/>
      <c r="G60" s="74"/>
      <c r="H60" s="74"/>
      <c r="I60" s="71"/>
      <c r="J60" s="74"/>
      <c r="K60" s="71"/>
      <c r="L60" s="74"/>
      <c r="M60" s="13"/>
      <c r="O60" s="12"/>
      <c r="P60" s="12"/>
      <c r="Q60" s="12"/>
    </row>
    <row r="61" spans="1:17" x14ac:dyDescent="0.2">
      <c r="A61" s="70">
        <v>42695</v>
      </c>
      <c r="B61" s="71">
        <v>2969.5</v>
      </c>
      <c r="C61" s="72">
        <v>4058252</v>
      </c>
      <c r="D61" s="71"/>
      <c r="E61" s="73"/>
      <c r="F61" s="73"/>
      <c r="G61" s="74"/>
      <c r="H61" s="74"/>
      <c r="I61" s="71"/>
      <c r="J61" s="74"/>
      <c r="K61" s="71"/>
      <c r="L61" s="74"/>
      <c r="M61" s="13"/>
      <c r="O61" s="12"/>
      <c r="P61" s="12"/>
      <c r="Q61" s="12"/>
    </row>
    <row r="62" spans="1:17" x14ac:dyDescent="0.2">
      <c r="A62" s="70">
        <v>42696</v>
      </c>
      <c r="B62" s="71">
        <v>3073</v>
      </c>
      <c r="C62" s="72">
        <v>4811573</v>
      </c>
      <c r="D62" s="71"/>
      <c r="E62" s="73"/>
      <c r="F62" s="73"/>
      <c r="G62" s="74"/>
      <c r="H62" s="74"/>
      <c r="I62" s="71"/>
      <c r="J62" s="74"/>
      <c r="K62" s="71"/>
      <c r="L62" s="74"/>
      <c r="M62" s="13"/>
      <c r="O62" s="12"/>
      <c r="P62" s="12"/>
      <c r="Q62" s="12"/>
    </row>
    <row r="63" spans="1:17" x14ac:dyDescent="0.2">
      <c r="A63" s="70">
        <v>42697</v>
      </c>
      <c r="B63" s="71">
        <v>3099.5</v>
      </c>
      <c r="C63" s="72">
        <v>4349959</v>
      </c>
      <c r="D63" s="71"/>
      <c r="E63" s="73"/>
      <c r="F63" s="73"/>
      <c r="G63" s="74"/>
      <c r="H63" s="74"/>
      <c r="I63" s="71"/>
      <c r="J63" s="74"/>
      <c r="K63" s="71"/>
      <c r="L63" s="74"/>
      <c r="M63" s="13"/>
      <c r="O63" s="12"/>
      <c r="P63" s="12"/>
      <c r="Q63" s="12"/>
    </row>
    <row r="64" spans="1:17" x14ac:dyDescent="0.2">
      <c r="A64" s="70">
        <v>42698</v>
      </c>
      <c r="B64" s="71">
        <v>3103</v>
      </c>
      <c r="C64" s="72">
        <v>4946846</v>
      </c>
      <c r="D64" s="71"/>
      <c r="E64" s="73"/>
      <c r="F64" s="73"/>
      <c r="G64" s="74"/>
      <c r="H64" s="74"/>
      <c r="I64" s="71"/>
      <c r="J64" s="74"/>
      <c r="K64" s="71"/>
      <c r="L64" s="74"/>
      <c r="M64" s="13"/>
      <c r="O64" s="12"/>
      <c r="P64" s="12"/>
      <c r="Q64" s="12"/>
    </row>
    <row r="65" spans="1:17" x14ac:dyDescent="0.2">
      <c r="A65" s="70">
        <v>42699</v>
      </c>
      <c r="B65" s="71">
        <v>3113</v>
      </c>
      <c r="C65" s="72">
        <v>3857443</v>
      </c>
      <c r="D65" s="71"/>
      <c r="E65" s="73"/>
      <c r="F65" s="73"/>
      <c r="G65" s="74"/>
      <c r="H65" s="74"/>
      <c r="I65" s="71"/>
      <c r="J65" s="74"/>
      <c r="K65" s="71"/>
      <c r="L65" s="74"/>
      <c r="M65" s="13"/>
      <c r="O65" s="12"/>
      <c r="P65" s="12"/>
      <c r="Q65" s="12"/>
    </row>
    <row r="66" spans="1:17" x14ac:dyDescent="0.2">
      <c r="A66" s="70">
        <v>42702</v>
      </c>
      <c r="B66" s="71">
        <v>3140</v>
      </c>
      <c r="C66" s="72">
        <v>4459059</v>
      </c>
      <c r="D66" s="71"/>
      <c r="E66" s="73"/>
      <c r="F66" s="73"/>
      <c r="G66" s="74"/>
      <c r="H66" s="74"/>
      <c r="I66" s="71"/>
      <c r="J66" s="74"/>
      <c r="K66" s="71"/>
      <c r="L66" s="74"/>
      <c r="M66" s="13"/>
      <c r="O66" s="12"/>
      <c r="P66" s="12"/>
      <c r="Q66" s="12"/>
    </row>
    <row r="67" spans="1:17" x14ac:dyDescent="0.2">
      <c r="A67" s="70">
        <v>42703</v>
      </c>
      <c r="B67" s="71">
        <v>3067</v>
      </c>
      <c r="C67" s="72">
        <v>3743933</v>
      </c>
      <c r="D67" s="71"/>
      <c r="E67" s="73"/>
      <c r="F67" s="73"/>
      <c r="G67" s="74"/>
      <c r="H67" s="74"/>
      <c r="I67" s="71"/>
      <c r="J67" s="74"/>
      <c r="K67" s="71"/>
      <c r="L67" s="74"/>
      <c r="M67" s="13"/>
      <c r="O67" s="12"/>
      <c r="P67" s="12"/>
      <c r="Q67" s="12"/>
    </row>
    <row r="68" spans="1:17" x14ac:dyDescent="0.2">
      <c r="A68" s="70">
        <v>42704</v>
      </c>
      <c r="B68" s="71">
        <v>2990</v>
      </c>
      <c r="C68" s="72">
        <v>7877663</v>
      </c>
      <c r="D68" s="71"/>
      <c r="E68" s="73"/>
      <c r="F68" s="73"/>
      <c r="G68" s="74"/>
      <c r="H68" s="74"/>
      <c r="I68" s="71"/>
      <c r="J68" s="74"/>
      <c r="K68" s="71"/>
      <c r="L68" s="74"/>
      <c r="M68" s="13"/>
      <c r="O68" s="12"/>
      <c r="P68" s="12"/>
      <c r="Q68" s="12"/>
    </row>
    <row r="69" spans="1:17" x14ac:dyDescent="0.2">
      <c r="A69" s="70">
        <v>42705</v>
      </c>
      <c r="B69" s="71">
        <v>3028</v>
      </c>
      <c r="C69" s="72">
        <v>5010309</v>
      </c>
      <c r="D69" s="71"/>
      <c r="E69" s="73"/>
      <c r="F69" s="73"/>
      <c r="G69" s="74"/>
      <c r="H69" s="74"/>
      <c r="I69" s="71"/>
      <c r="J69" s="74"/>
      <c r="K69" s="71"/>
      <c r="L69" s="74"/>
      <c r="M69" s="13"/>
      <c r="O69" s="12"/>
      <c r="P69" s="12"/>
      <c r="Q69" s="12"/>
    </row>
    <row r="70" spans="1:17" x14ac:dyDescent="0.2">
      <c r="A70" s="70">
        <v>42706</v>
      </c>
      <c r="B70" s="71">
        <v>3005.5</v>
      </c>
      <c r="C70" s="72">
        <v>3069709</v>
      </c>
      <c r="D70" s="71"/>
      <c r="E70" s="73"/>
      <c r="F70" s="73"/>
      <c r="G70" s="74"/>
      <c r="H70" s="74"/>
      <c r="I70" s="71"/>
      <c r="J70" s="74"/>
      <c r="K70" s="71"/>
      <c r="L70" s="74"/>
      <c r="M70" s="13"/>
      <c r="O70" s="12"/>
      <c r="P70" s="12"/>
      <c r="Q70" s="12"/>
    </row>
    <row r="71" spans="1:17" x14ac:dyDescent="0.2">
      <c r="A71" s="70">
        <v>42709</v>
      </c>
      <c r="B71" s="71">
        <v>3054</v>
      </c>
      <c r="C71" s="72">
        <v>4257423</v>
      </c>
      <c r="D71" s="71"/>
      <c r="E71" s="73"/>
      <c r="F71" s="73"/>
      <c r="G71" s="74"/>
      <c r="H71" s="74"/>
      <c r="I71" s="71"/>
      <c r="J71" s="74"/>
      <c r="K71" s="71"/>
      <c r="L71" s="74"/>
      <c r="M71" s="13"/>
      <c r="O71" s="12"/>
      <c r="P71" s="12"/>
      <c r="Q71" s="12"/>
    </row>
    <row r="72" spans="1:17" x14ac:dyDescent="0.2">
      <c r="A72" s="70">
        <v>42710</v>
      </c>
      <c r="B72" s="71">
        <v>3021.5</v>
      </c>
      <c r="C72" s="72">
        <v>4560717</v>
      </c>
      <c r="D72" s="71"/>
      <c r="E72" s="73"/>
      <c r="F72" s="73"/>
      <c r="G72" s="74"/>
      <c r="H72" s="74"/>
      <c r="I72" s="71"/>
      <c r="J72" s="74"/>
      <c r="K72" s="71"/>
      <c r="L72" s="74"/>
      <c r="M72" s="13"/>
      <c r="O72" s="12"/>
      <c r="P72" s="12"/>
      <c r="Q72" s="12"/>
    </row>
    <row r="73" spans="1:17" x14ac:dyDescent="0.2">
      <c r="A73" s="70">
        <v>42711</v>
      </c>
      <c r="B73" s="71">
        <v>3221.5</v>
      </c>
      <c r="C73" s="72">
        <v>7988449</v>
      </c>
      <c r="D73" s="71"/>
      <c r="E73" s="73"/>
      <c r="F73" s="73"/>
      <c r="G73" s="74"/>
      <c r="H73" s="74"/>
      <c r="I73" s="71"/>
      <c r="J73" s="74"/>
      <c r="K73" s="71"/>
      <c r="L73" s="74"/>
      <c r="M73" s="13"/>
      <c r="O73" s="12"/>
      <c r="P73" s="12"/>
      <c r="Q73" s="12"/>
    </row>
    <row r="74" spans="1:17" x14ac:dyDescent="0.2">
      <c r="A74" s="70">
        <v>42712</v>
      </c>
      <c r="B74" s="71">
        <v>3294</v>
      </c>
      <c r="C74" s="72">
        <v>6452483</v>
      </c>
      <c r="D74" s="71"/>
      <c r="E74" s="73"/>
      <c r="F74" s="73"/>
      <c r="G74" s="74"/>
      <c r="H74" s="74"/>
      <c r="I74" s="71"/>
      <c r="J74" s="74"/>
      <c r="K74" s="71"/>
      <c r="L74" s="74"/>
      <c r="M74" s="13"/>
      <c r="O74" s="12"/>
      <c r="P74" s="12"/>
      <c r="Q74" s="12"/>
    </row>
    <row r="75" spans="1:17" x14ac:dyDescent="0.2">
      <c r="A75" s="70">
        <v>42713</v>
      </c>
      <c r="B75" s="71">
        <v>3223.5</v>
      </c>
      <c r="C75" s="72">
        <v>3990351</v>
      </c>
      <c r="D75" s="71"/>
      <c r="E75" s="73"/>
      <c r="F75" s="73"/>
      <c r="G75" s="74"/>
      <c r="H75" s="74"/>
      <c r="I75" s="71"/>
      <c r="J75" s="74"/>
      <c r="K75" s="71"/>
      <c r="L75" s="74"/>
      <c r="M75" s="13"/>
      <c r="O75" s="12"/>
      <c r="P75" s="12"/>
      <c r="Q75" s="12"/>
    </row>
    <row r="76" spans="1:17" x14ac:dyDescent="0.2">
      <c r="A76" s="70">
        <v>42716</v>
      </c>
      <c r="B76" s="71">
        <v>3245</v>
      </c>
      <c r="C76" s="72">
        <v>4495318</v>
      </c>
      <c r="D76" s="71"/>
      <c r="E76" s="73"/>
      <c r="F76" s="73"/>
      <c r="G76" s="74"/>
      <c r="H76" s="74"/>
      <c r="I76" s="71"/>
      <c r="J76" s="74"/>
      <c r="K76" s="71"/>
      <c r="L76" s="74"/>
      <c r="M76" s="13"/>
      <c r="O76" s="12"/>
      <c r="P76" s="12"/>
      <c r="Q76" s="12"/>
    </row>
    <row r="77" spans="1:17" x14ac:dyDescent="0.2">
      <c r="A77" s="70">
        <v>42717</v>
      </c>
      <c r="B77" s="71">
        <v>3171</v>
      </c>
      <c r="C77" s="72">
        <v>4957342</v>
      </c>
      <c r="D77" s="71"/>
      <c r="E77" s="73"/>
      <c r="F77" s="73"/>
      <c r="G77" s="74"/>
      <c r="H77" s="74"/>
      <c r="I77" s="71"/>
      <c r="J77" s="74"/>
      <c r="K77" s="71"/>
      <c r="L77" s="74"/>
      <c r="M77" s="13"/>
      <c r="O77" s="12"/>
      <c r="P77" s="12"/>
      <c r="Q77" s="12"/>
    </row>
    <row r="78" spans="1:17" x14ac:dyDescent="0.2">
      <c r="A78" s="70">
        <v>42718</v>
      </c>
      <c r="B78" s="71">
        <v>3167.5</v>
      </c>
      <c r="C78" s="72">
        <v>3486473</v>
      </c>
      <c r="D78" s="71"/>
      <c r="E78" s="73"/>
      <c r="F78" s="73"/>
      <c r="G78" s="74"/>
      <c r="H78" s="74"/>
      <c r="I78" s="71"/>
      <c r="J78" s="74"/>
      <c r="K78" s="71"/>
      <c r="L78" s="74"/>
      <c r="M78" s="13"/>
      <c r="O78" s="12"/>
      <c r="P78" s="12"/>
      <c r="Q78" s="12"/>
    </row>
    <row r="79" spans="1:17" x14ac:dyDescent="0.2">
      <c r="A79" s="70">
        <v>42719</v>
      </c>
      <c r="B79" s="71">
        <v>3088.5</v>
      </c>
      <c r="C79" s="72">
        <v>6299588</v>
      </c>
      <c r="D79" s="71"/>
      <c r="E79" s="73"/>
      <c r="F79" s="73"/>
      <c r="G79" s="74"/>
      <c r="H79" s="74"/>
      <c r="I79" s="71"/>
      <c r="J79" s="74"/>
      <c r="K79" s="71"/>
      <c r="L79" s="74"/>
      <c r="M79" s="13"/>
      <c r="O79" s="12"/>
      <c r="P79" s="12"/>
      <c r="Q79" s="12"/>
    </row>
    <row r="80" spans="1:17" x14ac:dyDescent="0.2">
      <c r="A80" s="70">
        <v>42720</v>
      </c>
      <c r="B80" s="71">
        <v>3091.5</v>
      </c>
      <c r="C80" s="72">
        <v>7364630</v>
      </c>
      <c r="D80" s="71"/>
      <c r="E80" s="73"/>
      <c r="F80" s="73"/>
      <c r="G80" s="74"/>
      <c r="H80" s="74"/>
      <c r="I80" s="71"/>
      <c r="J80" s="74"/>
      <c r="K80" s="71"/>
      <c r="L80" s="74"/>
      <c r="M80" s="13"/>
      <c r="O80" s="12"/>
      <c r="P80" s="12"/>
      <c r="Q80" s="12"/>
    </row>
    <row r="81" spans="1:17" x14ac:dyDescent="0.2">
      <c r="A81" s="70">
        <v>42723</v>
      </c>
      <c r="B81" s="71">
        <v>3050</v>
      </c>
      <c r="C81" s="72">
        <v>3764768</v>
      </c>
      <c r="D81" s="71"/>
      <c r="E81" s="73"/>
      <c r="F81" s="73"/>
      <c r="G81" s="74"/>
      <c r="H81" s="74"/>
      <c r="I81" s="71"/>
      <c r="J81" s="74"/>
      <c r="K81" s="71"/>
      <c r="L81" s="74"/>
      <c r="M81" s="13"/>
      <c r="O81" s="12"/>
      <c r="P81" s="12"/>
      <c r="Q81" s="12"/>
    </row>
    <row r="82" spans="1:17" x14ac:dyDescent="0.2">
      <c r="A82" s="70">
        <v>42724</v>
      </c>
      <c r="B82" s="71">
        <v>3093.5</v>
      </c>
      <c r="C82" s="72">
        <v>3620234</v>
      </c>
      <c r="D82" s="71"/>
      <c r="E82" s="73"/>
      <c r="F82" s="73"/>
      <c r="G82" s="74"/>
      <c r="H82" s="74"/>
      <c r="I82" s="71"/>
      <c r="J82" s="74"/>
      <c r="K82" s="71"/>
      <c r="L82" s="74"/>
      <c r="M82" s="13"/>
      <c r="O82" s="12"/>
      <c r="P82" s="12"/>
      <c r="Q82" s="12"/>
    </row>
    <row r="83" spans="1:17" x14ac:dyDescent="0.2">
      <c r="A83" s="70">
        <v>42725</v>
      </c>
      <c r="B83" s="71">
        <v>3111.5</v>
      </c>
      <c r="C83" s="72">
        <v>2613625</v>
      </c>
      <c r="D83" s="71"/>
      <c r="E83" s="73"/>
      <c r="F83" s="73"/>
      <c r="G83" s="74"/>
      <c r="H83" s="74"/>
      <c r="I83" s="71"/>
      <c r="J83" s="74"/>
      <c r="K83" s="71"/>
      <c r="L83" s="74"/>
      <c r="M83" s="13"/>
      <c r="O83" s="12"/>
      <c r="P83" s="12"/>
      <c r="Q83" s="12"/>
    </row>
    <row r="84" spans="1:17" x14ac:dyDescent="0.2">
      <c r="A84" s="70">
        <v>42726</v>
      </c>
      <c r="B84" s="71">
        <v>3081</v>
      </c>
      <c r="C84" s="72">
        <v>2086743</v>
      </c>
      <c r="D84" s="71"/>
      <c r="E84" s="73"/>
      <c r="F84" s="73"/>
      <c r="G84" s="74"/>
      <c r="H84" s="74"/>
      <c r="I84" s="71"/>
      <c r="J84" s="74"/>
      <c r="K84" s="71"/>
      <c r="L84" s="74"/>
      <c r="M84" s="13"/>
      <c r="O84" s="12"/>
      <c r="P84" s="12"/>
      <c r="Q84" s="12"/>
    </row>
    <row r="85" spans="1:17" x14ac:dyDescent="0.2">
      <c r="A85" s="70">
        <v>42727</v>
      </c>
      <c r="B85" s="71">
        <v>3064</v>
      </c>
      <c r="C85" s="72">
        <v>894496</v>
      </c>
      <c r="D85" s="71"/>
      <c r="E85" s="73"/>
      <c r="F85" s="74"/>
      <c r="G85" s="74"/>
      <c r="H85" s="74"/>
      <c r="I85" s="71"/>
      <c r="J85" s="74"/>
      <c r="K85" s="71"/>
      <c r="L85" s="74"/>
      <c r="M85" s="13"/>
      <c r="O85" s="12"/>
      <c r="P85" s="12"/>
      <c r="Q85" s="12"/>
    </row>
    <row r="86" spans="1:17" x14ac:dyDescent="0.2">
      <c r="A86" s="70">
        <v>42732</v>
      </c>
      <c r="B86" s="71">
        <v>3166.5</v>
      </c>
      <c r="C86" s="72">
        <v>2939471</v>
      </c>
      <c r="D86" s="71"/>
      <c r="E86" s="73"/>
      <c r="F86" s="74"/>
      <c r="G86" s="74"/>
      <c r="H86" s="74"/>
      <c r="I86" s="71"/>
      <c r="J86" s="74"/>
      <c r="K86" s="71"/>
      <c r="L86" s="74"/>
      <c r="M86" s="13"/>
      <c r="O86" s="12"/>
      <c r="P86" s="12"/>
      <c r="Q86" s="12"/>
    </row>
    <row r="87" spans="1:17" x14ac:dyDescent="0.2">
      <c r="A87" s="70">
        <v>42733</v>
      </c>
      <c r="B87" s="71">
        <v>3150</v>
      </c>
      <c r="C87" s="72">
        <v>1899197</v>
      </c>
      <c r="D87" s="71"/>
      <c r="E87" s="73"/>
      <c r="F87" s="74"/>
      <c r="G87" s="74"/>
      <c r="H87" s="74"/>
      <c r="I87" s="71"/>
      <c r="J87" s="74"/>
      <c r="K87" s="71"/>
      <c r="L87" s="74"/>
      <c r="M87" s="13"/>
      <c r="O87" s="12"/>
      <c r="P87" s="12"/>
      <c r="Q87" s="12"/>
    </row>
    <row r="88" spans="1:17" x14ac:dyDescent="0.2">
      <c r="A88" s="70">
        <v>42734</v>
      </c>
      <c r="B88" s="71">
        <v>3158.5</v>
      </c>
      <c r="C88" s="72">
        <v>1372219</v>
      </c>
      <c r="D88" s="71"/>
      <c r="E88" s="73"/>
      <c r="F88" s="71"/>
      <c r="G88" s="74"/>
      <c r="H88" s="74"/>
      <c r="I88" s="71"/>
      <c r="J88" s="74"/>
      <c r="K88" s="71"/>
      <c r="L88" s="74"/>
      <c r="M88" s="13"/>
      <c r="O88" s="12"/>
      <c r="P88" s="12"/>
      <c r="Q88" s="12"/>
    </row>
    <row r="89" spans="1:17" x14ac:dyDescent="0.2">
      <c r="A89" s="70">
        <v>42738</v>
      </c>
      <c r="B89" s="71">
        <v>3136.5</v>
      </c>
      <c r="C89" s="72">
        <v>4149503</v>
      </c>
      <c r="D89" s="71"/>
      <c r="E89" s="73"/>
      <c r="F89" s="74"/>
      <c r="G89" s="74"/>
      <c r="H89" s="74"/>
      <c r="I89" s="71"/>
      <c r="J89" s="74"/>
      <c r="K89" s="71"/>
      <c r="L89" s="74"/>
      <c r="M89" s="13"/>
      <c r="O89" s="12"/>
      <c r="P89" s="12"/>
      <c r="Q89" s="12"/>
    </row>
    <row r="90" spans="1:17" x14ac:dyDescent="0.2">
      <c r="A90" s="70">
        <v>42739</v>
      </c>
      <c r="B90" s="71">
        <v>3110</v>
      </c>
      <c r="C90" s="72">
        <v>3296748</v>
      </c>
      <c r="D90" s="71"/>
      <c r="E90" s="73"/>
      <c r="F90" s="73"/>
      <c r="G90" s="74"/>
      <c r="H90" s="74"/>
      <c r="I90" s="71"/>
      <c r="J90" s="74"/>
      <c r="K90" s="71"/>
      <c r="L90" s="74"/>
      <c r="M90" s="13"/>
      <c r="O90" s="12"/>
      <c r="P90" s="12"/>
      <c r="Q90" s="12"/>
    </row>
    <row r="91" spans="1:17" x14ac:dyDescent="0.2">
      <c r="A91" s="70">
        <v>42740</v>
      </c>
      <c r="B91" s="71">
        <v>3110.5</v>
      </c>
      <c r="C91" s="72">
        <v>5051645</v>
      </c>
      <c r="D91" s="71"/>
      <c r="E91" s="73"/>
      <c r="F91" s="73"/>
      <c r="G91" s="74"/>
      <c r="H91" s="74"/>
      <c r="I91" s="71"/>
      <c r="J91" s="74"/>
      <c r="K91" s="71"/>
      <c r="L91" s="74"/>
      <c r="M91" s="13"/>
      <c r="O91" s="12"/>
      <c r="P91" s="12"/>
      <c r="Q91" s="12"/>
    </row>
    <row r="92" spans="1:17" x14ac:dyDescent="0.2">
      <c r="A92" s="70">
        <v>42741</v>
      </c>
      <c r="B92" s="71">
        <v>3095</v>
      </c>
      <c r="C92" s="72">
        <v>2897098</v>
      </c>
      <c r="D92" s="71"/>
      <c r="E92" s="73"/>
      <c r="F92" s="73"/>
      <c r="G92" s="74"/>
      <c r="H92" s="74"/>
      <c r="I92" s="71"/>
      <c r="J92" s="74"/>
      <c r="K92" s="71"/>
      <c r="L92" s="74"/>
      <c r="M92" s="13"/>
      <c r="O92" s="12"/>
      <c r="P92" s="12"/>
      <c r="Q92" s="12"/>
    </row>
    <row r="93" spans="1:17" x14ac:dyDescent="0.2">
      <c r="A93" s="70">
        <v>42744</v>
      </c>
      <c r="B93" s="71">
        <v>3133</v>
      </c>
      <c r="C93" s="72">
        <v>3539091</v>
      </c>
      <c r="D93" s="71"/>
      <c r="E93" s="73"/>
      <c r="F93" s="73"/>
      <c r="G93" s="74"/>
      <c r="H93" s="74"/>
      <c r="I93" s="71"/>
      <c r="J93" s="74"/>
      <c r="K93" s="71"/>
      <c r="L93" s="74"/>
      <c r="M93" s="13"/>
      <c r="O93" s="12"/>
      <c r="P93" s="12"/>
      <c r="Q93" s="12"/>
    </row>
    <row r="94" spans="1:17" x14ac:dyDescent="0.2">
      <c r="A94" s="70">
        <v>42745</v>
      </c>
      <c r="B94" s="71">
        <v>3293.5</v>
      </c>
      <c r="C94" s="72">
        <v>5690162</v>
      </c>
      <c r="D94" s="71"/>
      <c r="E94" s="73"/>
      <c r="F94" s="73"/>
      <c r="G94" s="74"/>
      <c r="H94" s="74"/>
      <c r="I94" s="71"/>
      <c r="J94" s="74"/>
      <c r="K94" s="71"/>
      <c r="L94" s="74"/>
      <c r="M94" s="13"/>
      <c r="O94" s="12"/>
      <c r="P94" s="12"/>
      <c r="Q94" s="12"/>
    </row>
    <row r="95" spans="1:17" x14ac:dyDescent="0.2">
      <c r="A95" s="70">
        <v>42746</v>
      </c>
      <c r="B95" s="71">
        <v>3346</v>
      </c>
      <c r="C95" s="72">
        <v>4516699</v>
      </c>
      <c r="D95" s="71"/>
      <c r="E95" s="73"/>
      <c r="F95" s="73"/>
      <c r="G95" s="74"/>
      <c r="H95" s="74"/>
      <c r="I95" s="71"/>
      <c r="J95" s="74"/>
      <c r="K95" s="71"/>
      <c r="L95" s="74"/>
      <c r="M95" s="13"/>
      <c r="O95" s="12"/>
      <c r="P95" s="12"/>
      <c r="Q95" s="12"/>
    </row>
    <row r="96" spans="1:17" x14ac:dyDescent="0.2">
      <c r="A96" s="70">
        <v>42747</v>
      </c>
      <c r="B96" s="71">
        <v>3404.5</v>
      </c>
      <c r="C96" s="72">
        <v>7178040</v>
      </c>
      <c r="D96" s="71"/>
      <c r="E96" s="73"/>
      <c r="F96" s="73"/>
      <c r="G96" s="74"/>
      <c r="H96" s="74"/>
      <c r="I96" s="71"/>
      <c r="J96" s="74"/>
      <c r="K96" s="71"/>
      <c r="L96" s="74"/>
      <c r="M96" s="13"/>
      <c r="O96" s="12"/>
      <c r="P96" s="12"/>
      <c r="Q96" s="12"/>
    </row>
    <row r="97" spans="1:17" x14ac:dyDescent="0.2">
      <c r="A97" s="70">
        <v>42748</v>
      </c>
      <c r="B97" s="71">
        <v>3417.5</v>
      </c>
      <c r="C97" s="72">
        <v>4236031</v>
      </c>
      <c r="D97" s="71"/>
      <c r="E97" s="73"/>
      <c r="F97" s="73"/>
      <c r="G97" s="74"/>
      <c r="H97" s="74"/>
      <c r="I97" s="71"/>
      <c r="J97" s="74"/>
      <c r="K97" s="71"/>
      <c r="L97" s="74"/>
      <c r="M97" s="13"/>
      <c r="O97" s="12"/>
      <c r="P97" s="12"/>
      <c r="Q97" s="12"/>
    </row>
    <row r="98" spans="1:17" x14ac:dyDescent="0.2">
      <c r="A98" s="70">
        <v>42751</v>
      </c>
      <c r="B98" s="71">
        <v>3488</v>
      </c>
      <c r="C98" s="72">
        <v>2922302</v>
      </c>
      <c r="D98" s="71"/>
      <c r="E98" s="73"/>
      <c r="F98" s="73"/>
      <c r="G98" s="74"/>
      <c r="H98" s="74"/>
      <c r="I98" s="71"/>
      <c r="J98" s="74"/>
      <c r="K98" s="71"/>
      <c r="L98" s="74"/>
      <c r="M98" s="13"/>
      <c r="O98" s="12"/>
      <c r="P98" s="12"/>
      <c r="Q98" s="12"/>
    </row>
    <row r="99" spans="1:17" x14ac:dyDescent="0.2">
      <c r="A99" s="70">
        <v>42752</v>
      </c>
      <c r="B99" s="71">
        <v>3410.5</v>
      </c>
      <c r="C99" s="72">
        <v>4263627</v>
      </c>
      <c r="D99" s="71"/>
      <c r="E99" s="73"/>
      <c r="F99" s="73"/>
      <c r="G99" s="74"/>
      <c r="H99" s="74"/>
      <c r="I99" s="71"/>
      <c r="J99" s="74"/>
      <c r="K99" s="71"/>
      <c r="L99" s="74"/>
      <c r="M99" s="13"/>
      <c r="O99" s="12"/>
      <c r="P99" s="12"/>
      <c r="Q99" s="12"/>
    </row>
    <row r="100" spans="1:17" x14ac:dyDescent="0.2">
      <c r="A100" s="70">
        <v>42753</v>
      </c>
      <c r="B100" s="71">
        <v>3499</v>
      </c>
      <c r="C100" s="72">
        <v>4806804</v>
      </c>
      <c r="D100" s="71"/>
      <c r="E100" s="73"/>
      <c r="F100" s="73"/>
      <c r="G100" s="74"/>
      <c r="H100" s="74"/>
      <c r="I100" s="71"/>
      <c r="J100" s="74"/>
      <c r="K100" s="71"/>
      <c r="L100" s="74"/>
      <c r="M100" s="13"/>
      <c r="O100" s="12"/>
      <c r="P100" s="12"/>
      <c r="Q100" s="12"/>
    </row>
    <row r="101" spans="1:17" x14ac:dyDescent="0.2">
      <c r="A101" s="70">
        <v>42754</v>
      </c>
      <c r="B101" s="71">
        <v>3458.5</v>
      </c>
      <c r="C101" s="72">
        <v>4431276</v>
      </c>
      <c r="D101" s="71"/>
      <c r="E101" s="73"/>
      <c r="F101" s="73"/>
      <c r="G101" s="74"/>
      <c r="H101" s="74"/>
      <c r="I101" s="71"/>
      <c r="J101" s="74"/>
      <c r="K101" s="71"/>
      <c r="L101" s="74"/>
      <c r="M101" s="13"/>
      <c r="O101" s="12"/>
      <c r="P101" s="12"/>
      <c r="Q101" s="12"/>
    </row>
    <row r="102" spans="1:17" x14ac:dyDescent="0.2">
      <c r="A102" s="70">
        <v>42755</v>
      </c>
      <c r="B102" s="71">
        <v>3450</v>
      </c>
      <c r="C102" s="72">
        <v>5303868</v>
      </c>
      <c r="D102" s="71"/>
      <c r="E102" s="73"/>
      <c r="F102" s="73"/>
      <c r="G102" s="74"/>
      <c r="H102" s="74"/>
      <c r="I102" s="71"/>
      <c r="J102" s="74"/>
      <c r="K102" s="71"/>
      <c r="L102" s="74"/>
      <c r="M102" s="13"/>
      <c r="O102" s="12"/>
      <c r="P102" s="12"/>
      <c r="Q102" s="12"/>
    </row>
    <row r="103" spans="1:17" x14ac:dyDescent="0.2">
      <c r="A103" s="70">
        <v>42758</v>
      </c>
      <c r="B103" s="71">
        <v>3474.5</v>
      </c>
      <c r="C103" s="72">
        <v>3562130</v>
      </c>
      <c r="D103" s="71"/>
      <c r="E103" s="73"/>
      <c r="F103" s="73"/>
      <c r="G103" s="74"/>
      <c r="H103" s="74"/>
      <c r="I103" s="71"/>
      <c r="J103" s="74"/>
      <c r="K103" s="71"/>
      <c r="L103" s="74"/>
      <c r="M103" s="13"/>
      <c r="O103" s="12"/>
      <c r="P103" s="12"/>
      <c r="Q103" s="12"/>
    </row>
    <row r="104" spans="1:17" x14ac:dyDescent="0.2">
      <c r="A104" s="70">
        <v>42759</v>
      </c>
      <c r="B104" s="71">
        <v>3615</v>
      </c>
      <c r="C104" s="72">
        <v>7653944</v>
      </c>
      <c r="D104" s="71"/>
      <c r="E104" s="73"/>
      <c r="F104" s="73"/>
      <c r="G104" s="74"/>
      <c r="H104" s="74"/>
      <c r="I104" s="71"/>
      <c r="J104" s="74"/>
      <c r="K104" s="71"/>
      <c r="L104" s="74"/>
      <c r="M104" s="13"/>
      <c r="O104" s="12"/>
      <c r="P104" s="12"/>
      <c r="Q104" s="12"/>
    </row>
    <row r="105" spans="1:17" x14ac:dyDescent="0.2">
      <c r="A105" s="70">
        <v>42760</v>
      </c>
      <c r="B105" s="71">
        <v>3575</v>
      </c>
      <c r="C105" s="72">
        <v>5086074</v>
      </c>
      <c r="D105" s="71"/>
      <c r="E105" s="73"/>
      <c r="F105" s="73"/>
      <c r="G105" s="74"/>
      <c r="H105" s="74"/>
      <c r="I105" s="71"/>
      <c r="J105" s="74"/>
      <c r="K105" s="71"/>
      <c r="L105" s="74"/>
      <c r="M105" s="13"/>
      <c r="O105" s="12"/>
      <c r="P105" s="12"/>
      <c r="Q105" s="12"/>
    </row>
    <row r="106" spans="1:17" x14ac:dyDescent="0.2">
      <c r="A106" s="70">
        <v>42761</v>
      </c>
      <c r="B106" s="71">
        <v>3533.5</v>
      </c>
      <c r="C106" s="72">
        <v>5149813</v>
      </c>
      <c r="D106" s="71"/>
      <c r="E106" s="73"/>
      <c r="F106" s="73"/>
      <c r="G106" s="74"/>
      <c r="H106" s="74"/>
      <c r="I106" s="71"/>
      <c r="J106" s="74"/>
      <c r="K106" s="71"/>
      <c r="L106" s="74"/>
      <c r="M106" s="13"/>
      <c r="O106" s="12"/>
      <c r="P106" s="12"/>
      <c r="Q106" s="12"/>
    </row>
    <row r="107" spans="1:17" x14ac:dyDescent="0.2">
      <c r="A107" s="70">
        <v>42762</v>
      </c>
      <c r="B107" s="71">
        <v>3567.5</v>
      </c>
      <c r="C107" s="72">
        <v>3860634</v>
      </c>
      <c r="D107" s="71"/>
      <c r="E107" s="73"/>
      <c r="F107" s="73"/>
      <c r="G107" s="74"/>
      <c r="H107" s="74"/>
      <c r="I107" s="71"/>
      <c r="J107" s="74"/>
      <c r="K107" s="71"/>
      <c r="L107" s="74"/>
      <c r="M107" s="13"/>
      <c r="O107" s="12"/>
      <c r="P107" s="12"/>
      <c r="Q107" s="12"/>
    </row>
    <row r="108" spans="1:17" x14ac:dyDescent="0.2">
      <c r="A108" s="70">
        <v>42765</v>
      </c>
      <c r="B108" s="71">
        <v>3501</v>
      </c>
      <c r="C108" s="72">
        <v>3258761</v>
      </c>
      <c r="D108" s="71"/>
      <c r="E108" s="73"/>
      <c r="F108" s="73"/>
      <c r="G108" s="74"/>
      <c r="H108" s="74"/>
      <c r="I108" s="71"/>
      <c r="J108" s="74"/>
      <c r="K108" s="71"/>
      <c r="L108" s="74"/>
      <c r="M108" s="13"/>
      <c r="O108" s="12"/>
      <c r="P108" s="12"/>
      <c r="Q108" s="12"/>
    </row>
    <row r="109" spans="1:17" x14ac:dyDescent="0.2">
      <c r="A109" s="70">
        <v>42766</v>
      </c>
      <c r="B109" s="71">
        <v>3491</v>
      </c>
      <c r="C109" s="72">
        <v>4107946</v>
      </c>
      <c r="D109" s="71"/>
      <c r="E109" s="73"/>
      <c r="F109" s="73"/>
      <c r="G109" s="74"/>
      <c r="H109" s="74"/>
      <c r="I109" s="71"/>
      <c r="J109" s="74"/>
      <c r="K109" s="71"/>
      <c r="L109" s="74"/>
      <c r="M109" s="13"/>
      <c r="O109" s="12"/>
      <c r="P109" s="12"/>
      <c r="Q109" s="12"/>
    </row>
    <row r="110" spans="1:17" x14ac:dyDescent="0.2">
      <c r="A110" s="70">
        <v>42767</v>
      </c>
      <c r="B110" s="71">
        <v>3519.5</v>
      </c>
      <c r="C110" s="72">
        <v>3029273</v>
      </c>
      <c r="D110" s="71"/>
      <c r="E110" s="73"/>
      <c r="F110" s="73"/>
      <c r="G110" s="74"/>
      <c r="H110" s="74"/>
      <c r="I110" s="71"/>
      <c r="J110" s="74"/>
      <c r="K110" s="71"/>
      <c r="L110" s="74"/>
      <c r="M110" s="13"/>
      <c r="O110" s="12"/>
      <c r="P110" s="12"/>
      <c r="Q110" s="12"/>
    </row>
    <row r="111" spans="1:17" x14ac:dyDescent="0.2">
      <c r="A111" s="70">
        <v>42768</v>
      </c>
      <c r="B111" s="71">
        <v>3515</v>
      </c>
      <c r="C111" s="72">
        <v>4717921</v>
      </c>
      <c r="D111" s="71"/>
      <c r="E111" s="73"/>
      <c r="F111" s="73"/>
      <c r="G111" s="74"/>
      <c r="H111" s="74"/>
      <c r="I111" s="71"/>
      <c r="J111" s="74"/>
      <c r="K111" s="71"/>
      <c r="L111" s="74"/>
      <c r="M111" s="13"/>
      <c r="O111" s="12"/>
      <c r="P111" s="12"/>
      <c r="Q111" s="12"/>
    </row>
    <row r="112" spans="1:17" x14ac:dyDescent="0.2">
      <c r="A112" s="70">
        <v>42769</v>
      </c>
      <c r="B112" s="71">
        <v>3390.5</v>
      </c>
      <c r="C112" s="72">
        <v>5201329</v>
      </c>
      <c r="D112" s="71"/>
      <c r="E112" s="73"/>
      <c r="F112" s="73"/>
      <c r="G112" s="74"/>
      <c r="H112" s="74"/>
      <c r="I112" s="71"/>
      <c r="J112" s="74"/>
      <c r="K112" s="71"/>
      <c r="L112" s="74"/>
      <c r="M112" s="13"/>
      <c r="O112" s="12"/>
      <c r="P112" s="12"/>
      <c r="Q112" s="12"/>
    </row>
    <row r="113" spans="1:17" x14ac:dyDescent="0.2">
      <c r="A113" s="70">
        <v>42772</v>
      </c>
      <c r="B113" s="71">
        <v>3385</v>
      </c>
      <c r="C113" s="72">
        <v>4357863</v>
      </c>
      <c r="D113" s="71"/>
      <c r="E113" s="73"/>
      <c r="F113" s="73"/>
      <c r="G113" s="74"/>
      <c r="H113" s="74"/>
      <c r="I113" s="71"/>
      <c r="J113" s="74"/>
      <c r="K113" s="71"/>
      <c r="L113" s="74"/>
      <c r="M113" s="13"/>
      <c r="O113" s="12"/>
      <c r="P113" s="12"/>
      <c r="Q113" s="12"/>
    </row>
    <row r="114" spans="1:17" x14ac:dyDescent="0.2">
      <c r="A114" s="70">
        <v>42773</v>
      </c>
      <c r="B114" s="71">
        <v>3435</v>
      </c>
      <c r="C114" s="72">
        <v>4704242</v>
      </c>
      <c r="D114" s="71"/>
      <c r="E114" s="73"/>
      <c r="F114" s="73"/>
      <c r="G114" s="74"/>
      <c r="H114" s="74"/>
      <c r="I114" s="71"/>
      <c r="J114" s="74"/>
      <c r="K114" s="71"/>
      <c r="L114" s="74"/>
      <c r="M114" s="13"/>
      <c r="O114" s="12"/>
      <c r="P114" s="12"/>
      <c r="Q114" s="12"/>
    </row>
    <row r="115" spans="1:17" x14ac:dyDescent="0.2">
      <c r="A115" s="70">
        <v>42774</v>
      </c>
      <c r="B115" s="71">
        <v>3377.5</v>
      </c>
      <c r="C115" s="72">
        <v>7083430</v>
      </c>
      <c r="D115" s="71"/>
      <c r="E115" s="73"/>
      <c r="F115" s="73"/>
      <c r="G115" s="74"/>
      <c r="H115" s="74"/>
      <c r="I115" s="71"/>
      <c r="J115" s="74"/>
      <c r="K115" s="71"/>
      <c r="L115" s="74"/>
      <c r="M115" s="13"/>
      <c r="O115" s="12"/>
      <c r="P115" s="12"/>
      <c r="Q115" s="12"/>
    </row>
    <row r="116" spans="1:17" x14ac:dyDescent="0.2">
      <c r="A116" s="70">
        <v>42775</v>
      </c>
      <c r="B116" s="71">
        <v>3382</v>
      </c>
      <c r="C116" s="72">
        <v>5896376</v>
      </c>
      <c r="D116" s="71"/>
      <c r="E116" s="73"/>
      <c r="F116" s="73"/>
      <c r="G116" s="74"/>
      <c r="H116" s="74"/>
      <c r="I116" s="71"/>
      <c r="J116" s="74"/>
      <c r="K116" s="71"/>
      <c r="L116" s="74"/>
      <c r="M116" s="13"/>
      <c r="O116" s="12"/>
      <c r="P116" s="12"/>
      <c r="Q116" s="12"/>
    </row>
    <row r="117" spans="1:17" x14ac:dyDescent="0.2">
      <c r="A117" s="70">
        <v>42776</v>
      </c>
      <c r="B117" s="71">
        <v>3572.5</v>
      </c>
      <c r="C117" s="72">
        <v>8433831</v>
      </c>
      <c r="D117" s="71"/>
      <c r="E117" s="73"/>
      <c r="F117" s="73"/>
      <c r="G117" s="74"/>
      <c r="H117" s="74"/>
      <c r="I117" s="71"/>
      <c r="J117" s="74"/>
      <c r="K117" s="71"/>
      <c r="L117" s="74"/>
      <c r="M117" s="13"/>
      <c r="O117" s="12"/>
      <c r="P117" s="12"/>
      <c r="Q117" s="12"/>
    </row>
    <row r="118" spans="1:17" x14ac:dyDescent="0.2">
      <c r="A118" s="70">
        <v>42779</v>
      </c>
      <c r="B118" s="71">
        <v>3679.5</v>
      </c>
      <c r="C118" s="72">
        <v>7196512</v>
      </c>
      <c r="D118" s="71"/>
      <c r="E118" s="73"/>
      <c r="F118" s="73"/>
      <c r="G118" s="74"/>
      <c r="H118" s="74"/>
      <c r="I118" s="71"/>
      <c r="J118" s="74"/>
      <c r="K118" s="71"/>
      <c r="L118" s="74"/>
      <c r="M118" s="13"/>
      <c r="O118" s="12"/>
      <c r="P118" s="12"/>
      <c r="Q118" s="12"/>
    </row>
    <row r="119" spans="1:17" x14ac:dyDescent="0.2">
      <c r="A119" s="70">
        <v>42780</v>
      </c>
      <c r="B119" s="71">
        <v>3640</v>
      </c>
      <c r="C119" s="72">
        <v>4266469</v>
      </c>
      <c r="D119" s="71"/>
      <c r="E119" s="73"/>
      <c r="F119" s="73"/>
      <c r="G119" s="74"/>
      <c r="H119" s="74"/>
      <c r="I119" s="71"/>
      <c r="J119" s="74"/>
      <c r="K119" s="71"/>
      <c r="L119" s="74"/>
      <c r="M119" s="13"/>
      <c r="O119" s="12"/>
      <c r="P119" s="12"/>
      <c r="Q119" s="12"/>
    </row>
    <row r="120" spans="1:17" x14ac:dyDescent="0.2">
      <c r="A120" s="70">
        <v>42781</v>
      </c>
      <c r="B120" s="71">
        <v>3654.5</v>
      </c>
      <c r="C120" s="72">
        <v>3266358</v>
      </c>
      <c r="D120" s="71"/>
      <c r="E120" s="73"/>
      <c r="F120" s="73"/>
      <c r="G120" s="74"/>
      <c r="H120" s="74"/>
      <c r="I120" s="71"/>
      <c r="J120" s="74"/>
      <c r="K120" s="71"/>
      <c r="L120" s="74"/>
      <c r="M120" s="13"/>
      <c r="O120" s="12"/>
      <c r="P120" s="12"/>
      <c r="Q120" s="12"/>
    </row>
    <row r="121" spans="1:17" x14ac:dyDescent="0.2">
      <c r="A121" s="70">
        <v>42782</v>
      </c>
      <c r="B121" s="71">
        <v>3647</v>
      </c>
      <c r="C121" s="72">
        <v>3732899</v>
      </c>
      <c r="D121" s="71"/>
      <c r="E121" s="73"/>
      <c r="F121" s="73"/>
      <c r="G121" s="74"/>
      <c r="H121" s="74"/>
      <c r="I121" s="71"/>
      <c r="J121" s="74"/>
      <c r="K121" s="71"/>
      <c r="L121" s="74"/>
      <c r="M121" s="13"/>
      <c r="O121" s="12"/>
      <c r="P121" s="12"/>
      <c r="Q121" s="12"/>
    </row>
    <row r="122" spans="1:17" x14ac:dyDescent="0.2">
      <c r="A122" s="70">
        <v>42783</v>
      </c>
      <c r="B122" s="71">
        <v>3599.5</v>
      </c>
      <c r="C122" s="72">
        <v>4595238</v>
      </c>
      <c r="D122" s="71"/>
      <c r="E122" s="73"/>
      <c r="F122" s="73"/>
      <c r="G122" s="74"/>
      <c r="H122" s="74"/>
      <c r="I122" s="71"/>
      <c r="J122" s="74"/>
      <c r="K122" s="71"/>
      <c r="L122" s="74"/>
      <c r="M122" s="13"/>
      <c r="O122" s="12"/>
      <c r="P122" s="12"/>
      <c r="Q122" s="12"/>
    </row>
    <row r="123" spans="1:17" x14ac:dyDescent="0.2">
      <c r="A123" s="70">
        <v>42786</v>
      </c>
      <c r="B123" s="71">
        <v>3646</v>
      </c>
      <c r="C123" s="72">
        <v>2693646</v>
      </c>
      <c r="D123" s="71">
        <v>3826.3050000000003</v>
      </c>
      <c r="E123" s="73">
        <v>1239513.0375000001</v>
      </c>
      <c r="F123" s="73"/>
      <c r="G123" s="74"/>
      <c r="H123" s="74">
        <v>-0.12617820816085157</v>
      </c>
      <c r="I123" s="71">
        <v>449.31</v>
      </c>
      <c r="J123" s="74"/>
      <c r="K123" s="71">
        <v>7299.86</v>
      </c>
      <c r="L123" s="74"/>
      <c r="M123" s="13"/>
      <c r="O123" s="12">
        <v>1</v>
      </c>
      <c r="P123" s="12">
        <v>1</v>
      </c>
      <c r="Q123" s="12">
        <v>1</v>
      </c>
    </row>
    <row r="124" spans="1:17" x14ac:dyDescent="0.2">
      <c r="A124" s="70">
        <v>42787</v>
      </c>
      <c r="B124" s="71">
        <v>3645.5</v>
      </c>
      <c r="C124" s="72">
        <v>4557070</v>
      </c>
      <c r="D124" s="71">
        <v>3819.2700000000004</v>
      </c>
      <c r="E124" s="73">
        <v>1228656.9875</v>
      </c>
      <c r="F124" s="73"/>
      <c r="G124" s="74">
        <v>-1.3713658804170858E-4</v>
      </c>
      <c r="H124" s="74">
        <v>-0.14122820698651961</v>
      </c>
      <c r="I124" s="71">
        <v>453.04</v>
      </c>
      <c r="J124" s="74">
        <v>8.3016180365449443E-3</v>
      </c>
      <c r="K124" s="71">
        <v>7274.83</v>
      </c>
      <c r="L124" s="74">
        <v>-3.4288328817264624E-3</v>
      </c>
      <c r="M124" s="13"/>
      <c r="O124" s="12">
        <v>2</v>
      </c>
      <c r="P124" s="12">
        <v>2</v>
      </c>
      <c r="Q124" s="12">
        <v>2</v>
      </c>
    </row>
    <row r="125" spans="1:17" x14ac:dyDescent="0.2">
      <c r="A125" s="70">
        <v>42788</v>
      </c>
      <c r="B125" s="71">
        <v>3608</v>
      </c>
      <c r="C125" s="72">
        <v>4596051</v>
      </c>
      <c r="D125" s="71">
        <v>3820.4250000000002</v>
      </c>
      <c r="E125" s="73">
        <v>1189946.0625</v>
      </c>
      <c r="F125" s="73"/>
      <c r="G125" s="74">
        <v>-1.0286654779865567E-2</v>
      </c>
      <c r="H125" s="74">
        <v>-0.15952009224560393</v>
      </c>
      <c r="I125" s="71">
        <v>446.98</v>
      </c>
      <c r="J125" s="74">
        <v>-1.3376302313261479E-2</v>
      </c>
      <c r="K125" s="71">
        <v>7302.25</v>
      </c>
      <c r="L125" s="74">
        <v>3.7691602415452774E-3</v>
      </c>
      <c r="M125" s="13"/>
      <c r="O125" s="12">
        <v>3</v>
      </c>
      <c r="P125" s="12">
        <v>3</v>
      </c>
      <c r="Q125" s="12">
        <v>3</v>
      </c>
    </row>
    <row r="126" spans="1:17" x14ac:dyDescent="0.2">
      <c r="A126" s="70">
        <v>42789</v>
      </c>
      <c r="B126" s="71">
        <v>3418</v>
      </c>
      <c r="C126" s="72">
        <v>5384498</v>
      </c>
      <c r="D126" s="71">
        <v>3810.66</v>
      </c>
      <c r="E126" s="73">
        <v>1183820.7749999999</v>
      </c>
      <c r="F126" s="73"/>
      <c r="G126" s="74">
        <v>-5.2660753880266031E-2</v>
      </c>
      <c r="H126" s="74">
        <v>-0.15211716463414615</v>
      </c>
      <c r="I126" s="71">
        <v>440.35</v>
      </c>
      <c r="J126" s="74">
        <v>-1.4832878428565066E-2</v>
      </c>
      <c r="K126" s="71">
        <v>7271.37</v>
      </c>
      <c r="L126" s="74">
        <v>-4.2288335786915265E-3</v>
      </c>
      <c r="M126" s="13"/>
      <c r="O126" s="12">
        <v>4</v>
      </c>
      <c r="P126" s="12">
        <v>4</v>
      </c>
      <c r="Q126" s="12">
        <v>4</v>
      </c>
    </row>
    <row r="127" spans="1:17" x14ac:dyDescent="0.2">
      <c r="A127" s="70">
        <v>42790</v>
      </c>
      <c r="B127" s="71">
        <v>3315.5</v>
      </c>
      <c r="C127" s="72">
        <v>6351915</v>
      </c>
      <c r="D127" s="71">
        <v>3762.57</v>
      </c>
      <c r="E127" s="73">
        <v>1186754.3374999999</v>
      </c>
      <c r="F127" s="73"/>
      <c r="G127" s="74">
        <v>-2.9988297249853746E-2</v>
      </c>
      <c r="H127" s="74">
        <v>-0.14370674300254449</v>
      </c>
      <c r="I127" s="71">
        <v>431.3</v>
      </c>
      <c r="J127" s="74">
        <v>-2.0551833768593153E-2</v>
      </c>
      <c r="K127" s="71">
        <v>7243.7</v>
      </c>
      <c r="L127" s="74">
        <v>-3.8053351706762717E-3</v>
      </c>
      <c r="M127" s="13"/>
      <c r="O127" s="12">
        <v>5</v>
      </c>
      <c r="P127" s="12">
        <v>5</v>
      </c>
      <c r="Q127" s="12">
        <v>5</v>
      </c>
    </row>
    <row r="128" spans="1:17" x14ac:dyDescent="0.2">
      <c r="A128" s="70">
        <v>42793</v>
      </c>
      <c r="B128" s="71">
        <v>3340.5</v>
      </c>
      <c r="C128" s="72">
        <v>3319249</v>
      </c>
      <c r="D128" s="71">
        <v>3702.93</v>
      </c>
      <c r="E128" s="73">
        <v>1217895.3500000001</v>
      </c>
      <c r="F128" s="73"/>
      <c r="G128" s="74">
        <v>7.5403408234051561E-3</v>
      </c>
      <c r="H128" s="74">
        <v>-0.13314853576572261</v>
      </c>
      <c r="I128" s="71">
        <v>431.47</v>
      </c>
      <c r="J128" s="74">
        <v>3.9415719916524594E-4</v>
      </c>
      <c r="K128" s="71">
        <v>7253</v>
      </c>
      <c r="L128" s="74">
        <v>1.2838742631529065E-3</v>
      </c>
      <c r="M128" s="13"/>
      <c r="O128" s="12">
        <v>6</v>
      </c>
      <c r="P128" s="12">
        <v>6</v>
      </c>
      <c r="Q128" s="12">
        <v>6</v>
      </c>
    </row>
    <row r="129" spans="1:17" x14ac:dyDescent="0.2">
      <c r="A129" s="70">
        <v>42794</v>
      </c>
      <c r="B129" s="71">
        <v>3297</v>
      </c>
      <c r="C129" s="72">
        <v>4163579</v>
      </c>
      <c r="D129" s="71">
        <v>3638.7750000000001</v>
      </c>
      <c r="E129" s="73">
        <v>1218651.45</v>
      </c>
      <c r="F129" s="73">
        <v>4799787.9285714282</v>
      </c>
      <c r="G129" s="74">
        <v>-1.3022002694207502E-2</v>
      </c>
      <c r="H129" s="74">
        <v>-0.14008878851427653</v>
      </c>
      <c r="I129" s="71">
        <v>426.85</v>
      </c>
      <c r="J129" s="74">
        <v>-1.0707581060096838E-2</v>
      </c>
      <c r="K129" s="71">
        <v>7263.44</v>
      </c>
      <c r="L129" s="74">
        <v>1.4394043843926063E-3</v>
      </c>
      <c r="M129" s="13"/>
      <c r="O129" s="12">
        <v>7</v>
      </c>
      <c r="P129" s="12">
        <v>7</v>
      </c>
      <c r="Q129" s="12">
        <v>7</v>
      </c>
    </row>
    <row r="130" spans="1:17" x14ac:dyDescent="0.2">
      <c r="A130" s="70">
        <v>42795</v>
      </c>
      <c r="B130" s="71">
        <v>3406</v>
      </c>
      <c r="C130" s="72">
        <v>5171863</v>
      </c>
      <c r="D130" s="71">
        <v>3565.59</v>
      </c>
      <c r="E130" s="73">
        <v>1219346.8625</v>
      </c>
      <c r="F130" s="73">
        <v>4797159.1904761903</v>
      </c>
      <c r="G130" s="74">
        <v>3.3060357901122162E-2</v>
      </c>
      <c r="H130" s="74">
        <v>-0.11123213296398893</v>
      </c>
      <c r="I130" s="71">
        <v>439.31</v>
      </c>
      <c r="J130" s="74">
        <v>2.9190582171723101E-2</v>
      </c>
      <c r="K130" s="71">
        <v>7382.9</v>
      </c>
      <c r="L130" s="74">
        <v>1.644675250294636E-2</v>
      </c>
      <c r="M130" s="13"/>
      <c r="O130" s="12">
        <v>8</v>
      </c>
      <c r="P130" s="12">
        <v>8</v>
      </c>
      <c r="Q130" s="12">
        <v>8</v>
      </c>
    </row>
    <row r="131" spans="1:17" x14ac:dyDescent="0.2">
      <c r="A131" s="70">
        <v>42796</v>
      </c>
      <c r="B131" s="71">
        <v>3354.5</v>
      </c>
      <c r="C131" s="72">
        <v>6149132</v>
      </c>
      <c r="D131" s="71">
        <v>3523.17</v>
      </c>
      <c r="E131" s="73">
        <v>1246129.2375</v>
      </c>
      <c r="F131" s="73">
        <v>4802881.7460317463</v>
      </c>
      <c r="G131" s="74">
        <v>-1.5120375807398667E-2</v>
      </c>
      <c r="H131" s="74">
        <v>-0.14461042027388626</v>
      </c>
      <c r="I131" s="71">
        <v>435.15</v>
      </c>
      <c r="J131" s="74">
        <v>-9.4693951879083471E-3</v>
      </c>
      <c r="K131" s="71">
        <v>7382.35</v>
      </c>
      <c r="L131" s="74">
        <v>-7.4496471576090961E-5</v>
      </c>
      <c r="M131" s="13"/>
      <c r="O131" s="12">
        <v>9</v>
      </c>
      <c r="P131" s="12">
        <v>9</v>
      </c>
      <c r="Q131" s="12">
        <v>9</v>
      </c>
    </row>
    <row r="132" spans="1:17" x14ac:dyDescent="0.2">
      <c r="A132" s="70">
        <v>42797</v>
      </c>
      <c r="B132" s="71">
        <v>3340</v>
      </c>
      <c r="C132" s="72">
        <v>5691747</v>
      </c>
      <c r="D132" s="71">
        <v>3509.835</v>
      </c>
      <c r="E132" s="73">
        <v>1264019.375</v>
      </c>
      <c r="F132" s="73">
        <v>4831211.1507936511</v>
      </c>
      <c r="G132" s="74">
        <v>-4.3225517960947535E-3</v>
      </c>
      <c r="H132" s="74">
        <v>-0.11324425476034139</v>
      </c>
      <c r="I132" s="71">
        <v>432.93</v>
      </c>
      <c r="J132" s="74">
        <v>-5.1016890727334507E-3</v>
      </c>
      <c r="K132" s="71">
        <v>7374.26</v>
      </c>
      <c r="L132" s="74">
        <v>-1.0958570103015708E-3</v>
      </c>
      <c r="M132" s="13"/>
      <c r="O132" s="12">
        <v>10</v>
      </c>
      <c r="P132" s="12">
        <v>10</v>
      </c>
      <c r="Q132" s="12">
        <v>10</v>
      </c>
    </row>
    <row r="133" spans="1:17" x14ac:dyDescent="0.2">
      <c r="A133" s="70">
        <v>42800</v>
      </c>
      <c r="B133" s="71">
        <v>3270.5</v>
      </c>
      <c r="C133" s="72">
        <v>3764022</v>
      </c>
      <c r="D133" s="71">
        <v>3514.98</v>
      </c>
      <c r="E133" s="73">
        <v>1270149.6000000001</v>
      </c>
      <c r="F133" s="73">
        <v>4841010.7936507938</v>
      </c>
      <c r="G133" s="74">
        <v>-2.0808383233532957E-2</v>
      </c>
      <c r="H133" s="74">
        <v>-0.15018586834057635</v>
      </c>
      <c r="I133" s="71">
        <v>423.5</v>
      </c>
      <c r="J133" s="74">
        <v>-2.1781812302219761E-2</v>
      </c>
      <c r="K133" s="71">
        <v>7350.12</v>
      </c>
      <c r="L133" s="74">
        <v>-3.2735488035410265E-3</v>
      </c>
      <c r="M133" s="13"/>
      <c r="O133" s="12">
        <v>11</v>
      </c>
      <c r="P133" s="12">
        <v>11</v>
      </c>
      <c r="Q133" s="12">
        <v>11</v>
      </c>
    </row>
    <row r="134" spans="1:17" x14ac:dyDescent="0.2">
      <c r="A134" s="70">
        <v>42801</v>
      </c>
      <c r="B134" s="71">
        <v>3289.5</v>
      </c>
      <c r="C134" s="72">
        <v>4952544</v>
      </c>
      <c r="D134" s="71">
        <v>3500.28</v>
      </c>
      <c r="E134" s="73">
        <v>1262726.5874999999</v>
      </c>
      <c r="F134" s="73">
        <v>4854827.8253968256</v>
      </c>
      <c r="G134" s="74">
        <v>5.8095092493501976E-3</v>
      </c>
      <c r="H134" s="74">
        <v>-0.14155849699724066</v>
      </c>
      <c r="I134" s="71">
        <v>420.66</v>
      </c>
      <c r="J134" s="74">
        <v>-6.7060212514757911E-3</v>
      </c>
      <c r="K134" s="71">
        <v>7338.99</v>
      </c>
      <c r="L134" s="74">
        <v>-1.5142609916573013E-3</v>
      </c>
      <c r="M134" s="13"/>
      <c r="O134" s="12">
        <v>12</v>
      </c>
      <c r="P134" s="12">
        <v>12</v>
      </c>
      <c r="Q134" s="12">
        <v>12</v>
      </c>
    </row>
    <row r="135" spans="1:17" x14ac:dyDescent="0.2">
      <c r="A135" s="70">
        <v>42802</v>
      </c>
      <c r="B135" s="71">
        <v>3261</v>
      </c>
      <c r="C135" s="72">
        <v>4728614</v>
      </c>
      <c r="D135" s="71">
        <v>3498.7049999999999</v>
      </c>
      <c r="E135" s="73">
        <v>1265830.3625</v>
      </c>
      <c r="F135" s="73">
        <v>4852974.6428571427</v>
      </c>
      <c r="G135" s="74">
        <v>-8.6639306885545331E-3</v>
      </c>
      <c r="H135" s="74">
        <v>-0.14127177064668506</v>
      </c>
      <c r="I135" s="71">
        <v>418.01</v>
      </c>
      <c r="J135" s="74">
        <v>-6.2996243997528456E-3</v>
      </c>
      <c r="K135" s="71">
        <v>7334.61</v>
      </c>
      <c r="L135" s="74">
        <v>-5.9681236791442327E-4</v>
      </c>
      <c r="M135" s="13"/>
      <c r="O135" s="12">
        <v>13</v>
      </c>
      <c r="P135" s="12">
        <v>13</v>
      </c>
      <c r="Q135" s="12">
        <v>13</v>
      </c>
    </row>
    <row r="136" spans="1:17" x14ac:dyDescent="0.2">
      <c r="A136" s="70">
        <v>42803</v>
      </c>
      <c r="B136" s="71">
        <v>3202.5</v>
      </c>
      <c r="C136" s="72">
        <v>6238822</v>
      </c>
      <c r="D136" s="71">
        <v>3468.2550000000001</v>
      </c>
      <c r="E136" s="73">
        <v>1236395.1625000001</v>
      </c>
      <c r="F136" s="73">
        <v>4871931.333333333</v>
      </c>
      <c r="G136" s="74">
        <v>-1.7939282428702907E-2</v>
      </c>
      <c r="H136" s="74">
        <v>-0.13696512304622543</v>
      </c>
      <c r="I136" s="71">
        <v>405.43</v>
      </c>
      <c r="J136" s="74">
        <v>-3.0094973804454361E-2</v>
      </c>
      <c r="K136" s="71">
        <v>7314.96</v>
      </c>
      <c r="L136" s="74">
        <v>-2.6790790512378759E-3</v>
      </c>
      <c r="M136" s="13"/>
      <c r="O136" s="12">
        <v>14</v>
      </c>
      <c r="P136" s="12">
        <v>14</v>
      </c>
      <c r="Q136" s="12">
        <v>14</v>
      </c>
    </row>
    <row r="137" spans="1:17" x14ac:dyDescent="0.2">
      <c r="A137" s="70">
        <v>42804</v>
      </c>
      <c r="B137" s="71">
        <v>3178.5</v>
      </c>
      <c r="C137" s="72">
        <v>5140294</v>
      </c>
      <c r="D137" s="71">
        <v>3436.335</v>
      </c>
      <c r="E137" s="73">
        <v>1240675.7375</v>
      </c>
      <c r="F137" s="73">
        <v>4871660.0793650793</v>
      </c>
      <c r="G137" s="74">
        <v>-7.494145199063218E-3</v>
      </c>
      <c r="H137" s="74">
        <v>-0.13048054943191456</v>
      </c>
      <c r="I137" s="71">
        <v>402.91</v>
      </c>
      <c r="J137" s="74">
        <v>-6.2156229188762291E-3</v>
      </c>
      <c r="K137" s="71">
        <v>7343.08</v>
      </c>
      <c r="L137" s="74">
        <v>3.8441768649453145E-3</v>
      </c>
      <c r="M137" s="13"/>
      <c r="O137" s="12">
        <v>15</v>
      </c>
      <c r="P137" s="12">
        <v>15</v>
      </c>
      <c r="Q137" s="12">
        <v>15</v>
      </c>
    </row>
    <row r="138" spans="1:17" x14ac:dyDescent="0.2">
      <c r="A138" s="70">
        <v>42807</v>
      </c>
      <c r="B138" s="71">
        <v>3304.5</v>
      </c>
      <c r="C138" s="72">
        <v>4484700</v>
      </c>
      <c r="D138" s="71">
        <v>3402.42</v>
      </c>
      <c r="E138" s="73">
        <v>1199506.5249999999</v>
      </c>
      <c r="F138" s="73">
        <v>4875586.9841269841</v>
      </c>
      <c r="G138" s="74">
        <v>3.9641340254837232E-2</v>
      </c>
      <c r="H138" s="74">
        <v>-9.8523909736308313E-2</v>
      </c>
      <c r="I138" s="71">
        <v>414.23</v>
      </c>
      <c r="J138" s="74">
        <v>2.8095604477426761E-2</v>
      </c>
      <c r="K138" s="71">
        <v>7367.08</v>
      </c>
      <c r="L138" s="74">
        <v>3.2683832942035362E-3</v>
      </c>
      <c r="M138" s="13"/>
      <c r="O138" s="12">
        <v>16</v>
      </c>
      <c r="P138" s="12">
        <v>16</v>
      </c>
      <c r="Q138" s="12">
        <v>16</v>
      </c>
    </row>
    <row r="139" spans="1:17" x14ac:dyDescent="0.2">
      <c r="A139" s="70">
        <v>42808</v>
      </c>
      <c r="B139" s="71">
        <v>3315</v>
      </c>
      <c r="C139" s="72">
        <v>5950935</v>
      </c>
      <c r="D139" s="71">
        <v>3409.56</v>
      </c>
      <c r="E139" s="73">
        <v>1165608.875</v>
      </c>
      <c r="F139" s="73">
        <v>4892301.1269841269</v>
      </c>
      <c r="G139" s="74">
        <v>3.1774852473900328E-3</v>
      </c>
      <c r="H139" s="74">
        <v>-0.10428142857142864</v>
      </c>
      <c r="I139" s="71">
        <v>413.66</v>
      </c>
      <c r="J139" s="74">
        <v>-1.3760471235786387E-3</v>
      </c>
      <c r="K139" s="71">
        <v>7357.85</v>
      </c>
      <c r="L139" s="74">
        <v>-1.2528708796428756E-3</v>
      </c>
      <c r="M139" s="13"/>
      <c r="O139" s="12">
        <v>17</v>
      </c>
      <c r="P139" s="12">
        <v>17</v>
      </c>
      <c r="Q139" s="12">
        <v>17</v>
      </c>
    </row>
    <row r="140" spans="1:17" x14ac:dyDescent="0.2">
      <c r="A140" s="70">
        <v>42809</v>
      </c>
      <c r="B140" s="71">
        <v>3346.5</v>
      </c>
      <c r="C140" s="72">
        <v>5515368</v>
      </c>
      <c r="D140" s="71">
        <v>3414.9150000000004</v>
      </c>
      <c r="E140" s="73">
        <v>1186664.7</v>
      </c>
      <c r="F140" s="73">
        <v>4889299.4206349207</v>
      </c>
      <c r="G140" s="74">
        <v>9.5022624434388803E-3</v>
      </c>
      <c r="H140" s="74">
        <v>-0.12280219464080222</v>
      </c>
      <c r="I140" s="71">
        <v>420.68</v>
      </c>
      <c r="J140" s="74">
        <v>1.6970458830923851E-2</v>
      </c>
      <c r="K140" s="71">
        <v>7368.64</v>
      </c>
      <c r="L140" s="74">
        <v>1.4664609906427373E-3</v>
      </c>
      <c r="M140" s="13"/>
      <c r="O140" s="12">
        <v>18</v>
      </c>
      <c r="P140" s="12">
        <v>18</v>
      </c>
      <c r="Q140" s="12">
        <v>18</v>
      </c>
    </row>
    <row r="141" spans="1:17" x14ac:dyDescent="0.2">
      <c r="A141" s="70">
        <v>42810</v>
      </c>
      <c r="B141" s="71">
        <v>3454.5</v>
      </c>
      <c r="C141" s="72">
        <v>6930146</v>
      </c>
      <c r="D141" s="71">
        <v>3432.8700000000003</v>
      </c>
      <c r="E141" s="73">
        <v>1214777.325</v>
      </c>
      <c r="F141" s="73">
        <v>4904479.9285714282</v>
      </c>
      <c r="G141" s="74">
        <v>3.2272523532048458E-2</v>
      </c>
      <c r="H141" s="74">
        <v>-0.1063153543307086</v>
      </c>
      <c r="I141" s="71">
        <v>434.62</v>
      </c>
      <c r="J141" s="74">
        <v>3.3136826091090699E-2</v>
      </c>
      <c r="K141" s="71">
        <v>7415.95</v>
      </c>
      <c r="L141" s="74">
        <v>6.4204520779953533E-3</v>
      </c>
      <c r="M141" s="13"/>
      <c r="O141" s="12">
        <v>19</v>
      </c>
      <c r="P141" s="12">
        <v>19</v>
      </c>
      <c r="Q141" s="12">
        <v>19</v>
      </c>
    </row>
    <row r="142" spans="1:17" x14ac:dyDescent="0.2">
      <c r="A142" s="70">
        <v>42811</v>
      </c>
      <c r="B142" s="71">
        <v>3453.5</v>
      </c>
      <c r="C142" s="72">
        <v>12263676</v>
      </c>
      <c r="D142" s="71">
        <v>3485.7900000000004</v>
      </c>
      <c r="E142" s="73">
        <v>1254742.9125000001</v>
      </c>
      <c r="F142" s="73">
        <v>4970534.7063492062</v>
      </c>
      <c r="G142" s="74">
        <v>-2.8947749312491222E-4</v>
      </c>
      <c r="H142" s="74">
        <v>-0.11706083743842366</v>
      </c>
      <c r="I142" s="71">
        <v>436.7</v>
      </c>
      <c r="J142" s="74">
        <v>4.7857898854171133E-3</v>
      </c>
      <c r="K142" s="71">
        <v>7424.96</v>
      </c>
      <c r="L142" s="74">
        <v>1.2149488602268832E-3</v>
      </c>
      <c r="M142" s="13"/>
      <c r="O142" s="12">
        <v>20</v>
      </c>
      <c r="P142" s="12">
        <v>20</v>
      </c>
      <c r="Q142" s="12">
        <v>20</v>
      </c>
    </row>
    <row r="143" spans="1:17" x14ac:dyDescent="0.2">
      <c r="A143" s="70">
        <v>42814</v>
      </c>
      <c r="B143" s="71">
        <v>3470</v>
      </c>
      <c r="C143" s="72">
        <v>2681050</v>
      </c>
      <c r="D143" s="71">
        <v>3543.5400000000004</v>
      </c>
      <c r="E143" s="73">
        <v>1350598.3875</v>
      </c>
      <c r="F143" s="73">
        <v>4963795.111111111</v>
      </c>
      <c r="G143" s="74">
        <v>4.7777616910380516E-3</v>
      </c>
      <c r="H143" s="74">
        <v>-0.11094806860073725</v>
      </c>
      <c r="I143" s="71">
        <v>436.37</v>
      </c>
      <c r="J143" s="74">
        <v>-7.5566750629718626E-4</v>
      </c>
      <c r="K143" s="71">
        <v>7429.81</v>
      </c>
      <c r="L143" s="74">
        <v>6.5320217213304943E-4</v>
      </c>
      <c r="M143" s="13"/>
      <c r="O143" s="12">
        <v>21</v>
      </c>
      <c r="P143" s="12">
        <v>21</v>
      </c>
      <c r="Q143" s="12">
        <v>21</v>
      </c>
    </row>
    <row r="144" spans="1:17" x14ac:dyDescent="0.2">
      <c r="A144" s="70">
        <v>42815</v>
      </c>
      <c r="B144" s="71">
        <v>3327</v>
      </c>
      <c r="C144" s="72">
        <v>4825590</v>
      </c>
      <c r="D144" s="71">
        <v>3578.2950000000001</v>
      </c>
      <c r="E144" s="73">
        <v>1350440.9375</v>
      </c>
      <c r="F144" s="73">
        <v>4969104.4126984123</v>
      </c>
      <c r="G144" s="74">
        <v>-4.1210374639769398E-2</v>
      </c>
      <c r="H144" s="74">
        <v>-0.12369196428571416</v>
      </c>
      <c r="I144" s="71">
        <v>424.14</v>
      </c>
      <c r="J144" s="74">
        <v>-2.8026674610995284E-2</v>
      </c>
      <c r="K144" s="71">
        <v>7378.34</v>
      </c>
      <c r="L144" s="74">
        <v>-6.9274988189469422E-3</v>
      </c>
      <c r="M144" s="13"/>
      <c r="O144" s="12">
        <v>22</v>
      </c>
      <c r="P144" s="12">
        <v>22</v>
      </c>
      <c r="Q144" s="12">
        <v>22</v>
      </c>
    </row>
    <row r="145" spans="1:17" x14ac:dyDescent="0.2">
      <c r="A145" s="70">
        <v>42816</v>
      </c>
      <c r="B145" s="71">
        <v>3309.5</v>
      </c>
      <c r="C145" s="72">
        <v>4840213</v>
      </c>
      <c r="D145" s="71">
        <v>3580.8150000000005</v>
      </c>
      <c r="E145" s="73">
        <v>1353797.4375</v>
      </c>
      <c r="F145" s="73">
        <v>4955335.611111111</v>
      </c>
      <c r="G145" s="74">
        <v>-5.2599939885783487E-3</v>
      </c>
      <c r="H145" s="74">
        <v>-0.10307034166666662</v>
      </c>
      <c r="I145" s="71">
        <v>423.98</v>
      </c>
      <c r="J145" s="74">
        <v>-3.7723393219213364E-4</v>
      </c>
      <c r="K145" s="71">
        <v>7324.72</v>
      </c>
      <c r="L145" s="74">
        <v>-7.2672172873573526E-3</v>
      </c>
      <c r="M145" s="13"/>
      <c r="O145" s="12">
        <v>23</v>
      </c>
      <c r="P145" s="12">
        <v>23</v>
      </c>
      <c r="Q145" s="12">
        <v>23</v>
      </c>
    </row>
    <row r="146" spans="1:17" x14ac:dyDescent="0.2">
      <c r="A146" s="70">
        <v>42817</v>
      </c>
      <c r="B146" s="71">
        <v>3266.5</v>
      </c>
      <c r="C146" s="72">
        <v>4164467</v>
      </c>
      <c r="D146" s="71">
        <v>3573.0450000000001</v>
      </c>
      <c r="E146" s="73">
        <v>1356849.4624999999</v>
      </c>
      <c r="F146" s="73">
        <v>4959710.4285714282</v>
      </c>
      <c r="G146" s="74">
        <v>-1.2992899229490873E-2</v>
      </c>
      <c r="H146" s="74">
        <v>-0.10628559999999998</v>
      </c>
      <c r="I146" s="71">
        <v>421.55</v>
      </c>
      <c r="J146" s="74">
        <v>-5.7314024246426509E-3</v>
      </c>
      <c r="K146" s="71">
        <v>7340.71</v>
      </c>
      <c r="L146" s="74">
        <v>2.1830186000284524E-3</v>
      </c>
      <c r="M146" s="13"/>
      <c r="O146" s="12">
        <v>24</v>
      </c>
      <c r="P146" s="12">
        <v>24</v>
      </c>
      <c r="Q146" s="12">
        <v>24</v>
      </c>
    </row>
    <row r="147" spans="1:17" x14ac:dyDescent="0.2">
      <c r="A147" s="70">
        <v>42818</v>
      </c>
      <c r="B147" s="71">
        <v>3257.5</v>
      </c>
      <c r="C147" s="72">
        <v>2615796</v>
      </c>
      <c r="D147" s="71">
        <v>3533.5650000000005</v>
      </c>
      <c r="E147" s="73">
        <v>1341599.075</v>
      </c>
      <c r="F147" s="73">
        <v>4948377.2857142854</v>
      </c>
      <c r="G147" s="74">
        <v>-2.7552426144190623E-3</v>
      </c>
      <c r="H147" s="74">
        <v>-0.11308858758941942</v>
      </c>
      <c r="I147" s="71">
        <v>419.17</v>
      </c>
      <c r="J147" s="74">
        <v>-5.6458308622938658E-3</v>
      </c>
      <c r="K147" s="71">
        <v>7336.82</v>
      </c>
      <c r="L147" s="74">
        <v>-5.2992149260766563E-4</v>
      </c>
      <c r="M147" s="13"/>
      <c r="O147" s="12">
        <v>25</v>
      </c>
      <c r="P147" s="12">
        <v>25</v>
      </c>
      <c r="Q147" s="12">
        <v>25</v>
      </c>
    </row>
    <row r="148" spans="1:17" x14ac:dyDescent="0.2">
      <c r="A148" s="70">
        <v>42821</v>
      </c>
      <c r="B148" s="71">
        <v>3132</v>
      </c>
      <c r="C148" s="72">
        <v>6108837</v>
      </c>
      <c r="D148" s="71">
        <v>3492.4050000000002</v>
      </c>
      <c r="E148" s="73">
        <v>1294897.5874999999</v>
      </c>
      <c r="F148" s="73">
        <v>4963276.5079365084</v>
      </c>
      <c r="G148" s="74">
        <v>-3.8526477359938638E-2</v>
      </c>
      <c r="H148" s="74">
        <v>-0.12508837682141649</v>
      </c>
      <c r="I148" s="71">
        <v>405.51</v>
      </c>
      <c r="J148" s="74">
        <v>-3.258821003411505E-2</v>
      </c>
      <c r="K148" s="71">
        <v>7293.5</v>
      </c>
      <c r="L148" s="74">
        <v>-5.9044654223491255E-3</v>
      </c>
      <c r="M148" s="13"/>
      <c r="O148" s="12">
        <v>26</v>
      </c>
      <c r="P148" s="12">
        <v>26</v>
      </c>
      <c r="Q148" s="12">
        <v>26</v>
      </c>
    </row>
    <row r="149" spans="1:17" x14ac:dyDescent="0.2">
      <c r="A149" s="70">
        <v>42822</v>
      </c>
      <c r="B149" s="71">
        <v>3220</v>
      </c>
      <c r="C149" s="72">
        <v>4728831</v>
      </c>
      <c r="D149" s="71">
        <v>3421.4250000000002</v>
      </c>
      <c r="E149" s="73">
        <v>1329767.4375</v>
      </c>
      <c r="F149" s="73">
        <v>4939030.3174603172</v>
      </c>
      <c r="G149" s="74">
        <v>2.8097062579821142E-2</v>
      </c>
      <c r="H149" s="74">
        <v>-0.12362055731686972</v>
      </c>
      <c r="I149" s="71">
        <v>412.47</v>
      </c>
      <c r="J149" s="74">
        <v>1.7163571798476163E-2</v>
      </c>
      <c r="K149" s="71">
        <v>7343.42</v>
      </c>
      <c r="L149" s="74">
        <v>6.844450538150415E-3</v>
      </c>
      <c r="M149" s="13"/>
      <c r="O149" s="12">
        <v>27</v>
      </c>
      <c r="P149" s="12">
        <v>27</v>
      </c>
      <c r="Q149" s="12">
        <v>27</v>
      </c>
    </row>
    <row r="150" spans="1:17" x14ac:dyDescent="0.2">
      <c r="A150" s="70">
        <v>42823</v>
      </c>
      <c r="B150" s="71">
        <v>3258.5</v>
      </c>
      <c r="C150" s="72">
        <v>3975799</v>
      </c>
      <c r="D150" s="71">
        <v>3398.9549999999999</v>
      </c>
      <c r="E150" s="73">
        <v>1336833.0874999999</v>
      </c>
      <c r="F150" s="73">
        <v>4908858.1428571427</v>
      </c>
      <c r="G150" s="74">
        <v>1.1956521739130421E-2</v>
      </c>
      <c r="H150" s="74">
        <v>-0.1246594531897266</v>
      </c>
      <c r="I150" s="71">
        <v>416.22</v>
      </c>
      <c r="J150" s="74">
        <v>9.0915702960214784E-3</v>
      </c>
      <c r="K150" s="71">
        <v>7373.72</v>
      </c>
      <c r="L150" s="74">
        <v>4.1261428598664551E-3</v>
      </c>
      <c r="M150" s="13"/>
      <c r="O150" s="12">
        <v>28</v>
      </c>
      <c r="P150" s="12">
        <v>28</v>
      </c>
      <c r="Q150" s="12">
        <v>28</v>
      </c>
    </row>
    <row r="151" spans="1:17" x14ac:dyDescent="0.2">
      <c r="A151" s="70">
        <v>42824</v>
      </c>
      <c r="B151" s="71">
        <v>3290</v>
      </c>
      <c r="C151" s="72">
        <v>3331262</v>
      </c>
      <c r="D151" s="71">
        <v>3388.2450000000003</v>
      </c>
      <c r="E151" s="73">
        <v>1321882.2875000001</v>
      </c>
      <c r="F151" s="73">
        <v>4890101.3253968256</v>
      </c>
      <c r="G151" s="74">
        <v>9.6670247046186653E-3</v>
      </c>
      <c r="H151" s="74">
        <v>-0.11242337576458927</v>
      </c>
      <c r="I151" s="71">
        <v>423.01</v>
      </c>
      <c r="J151" s="74">
        <v>1.6313488059199299E-2</v>
      </c>
      <c r="K151" s="71">
        <v>7369.52</v>
      </c>
      <c r="L151" s="74">
        <v>-5.6959038314441379E-4</v>
      </c>
      <c r="M151" s="13"/>
      <c r="O151" s="12">
        <v>29</v>
      </c>
      <c r="P151" s="12">
        <v>29</v>
      </c>
      <c r="Q151" s="12">
        <v>29</v>
      </c>
    </row>
    <row r="152" spans="1:17" x14ac:dyDescent="0.2">
      <c r="A152" s="70">
        <v>42825</v>
      </c>
      <c r="B152" s="71">
        <v>3209.5</v>
      </c>
      <c r="C152" s="72">
        <v>4162365</v>
      </c>
      <c r="D152" s="71">
        <v>3393.18</v>
      </c>
      <c r="E152" s="73">
        <v>1286658.9125000001</v>
      </c>
      <c r="F152" s="73">
        <v>4895393.7380952379</v>
      </c>
      <c r="G152" s="74">
        <v>-2.4468085106382986E-2</v>
      </c>
      <c r="H152" s="74">
        <v>-0.12659769268938148</v>
      </c>
      <c r="I152" s="71">
        <v>416.81</v>
      </c>
      <c r="J152" s="74">
        <v>-1.465686390392662E-2</v>
      </c>
      <c r="K152" s="71">
        <v>7322.92</v>
      </c>
      <c r="L152" s="74">
        <v>-6.3233426328987985E-3</v>
      </c>
      <c r="M152" s="13"/>
      <c r="O152" s="12">
        <v>30</v>
      </c>
      <c r="P152" s="12">
        <v>30</v>
      </c>
      <c r="Q152" s="12">
        <v>30</v>
      </c>
    </row>
    <row r="153" spans="1:17" x14ac:dyDescent="0.2">
      <c r="A153" s="70">
        <v>42828</v>
      </c>
      <c r="B153" s="71">
        <v>3186.5</v>
      </c>
      <c r="C153" s="72">
        <v>3579275</v>
      </c>
      <c r="D153" s="71">
        <v>3383.1000000000004</v>
      </c>
      <c r="E153" s="73">
        <v>1267541.6375</v>
      </c>
      <c r="F153" s="73">
        <v>4858633.4841269841</v>
      </c>
      <c r="G153" s="74">
        <v>-7.1662252687334504E-3</v>
      </c>
      <c r="H153" s="74">
        <v>-0.12815958173637709</v>
      </c>
      <c r="I153" s="71">
        <v>416.37</v>
      </c>
      <c r="J153" s="74">
        <v>-1.0556368609198064E-3</v>
      </c>
      <c r="K153" s="71">
        <v>7282.69</v>
      </c>
      <c r="L153" s="74">
        <v>-5.4937101593354187E-3</v>
      </c>
      <c r="M153" s="13"/>
      <c r="O153" s="12">
        <v>31</v>
      </c>
      <c r="P153" s="12">
        <v>31</v>
      </c>
      <c r="Q153" s="12">
        <v>31</v>
      </c>
    </row>
    <row r="154" spans="1:17" x14ac:dyDescent="0.2">
      <c r="A154" s="70">
        <v>42829</v>
      </c>
      <c r="B154" s="71">
        <v>3264.5</v>
      </c>
      <c r="C154" s="72">
        <v>4123009</v>
      </c>
      <c r="D154" s="71">
        <v>3394.5450000000001</v>
      </c>
      <c r="E154" s="73">
        <v>1265232.3</v>
      </c>
      <c r="F154" s="73">
        <v>4860589.5158730159</v>
      </c>
      <c r="G154" s="74">
        <v>2.4478267691824929E-2</v>
      </c>
      <c r="H154" s="74">
        <v>-0.10381572621035062</v>
      </c>
      <c r="I154" s="71">
        <v>422.39</v>
      </c>
      <c r="J154" s="74">
        <v>1.4458294305545571E-2</v>
      </c>
      <c r="K154" s="71">
        <v>7321.82</v>
      </c>
      <c r="L154" s="74">
        <v>5.3730146415678082E-3</v>
      </c>
      <c r="M154" s="13"/>
      <c r="O154" s="12">
        <v>32</v>
      </c>
      <c r="P154" s="12">
        <v>32</v>
      </c>
      <c r="Q154" s="12">
        <v>32</v>
      </c>
    </row>
    <row r="155" spans="1:17" x14ac:dyDescent="0.2">
      <c r="A155" s="70">
        <v>42830</v>
      </c>
      <c r="B155" s="71">
        <v>3268</v>
      </c>
      <c r="C155" s="72">
        <v>4182863</v>
      </c>
      <c r="D155" s="71">
        <v>3403.8900000000003</v>
      </c>
      <c r="E155" s="73">
        <v>1254863.1125</v>
      </c>
      <c r="F155" s="73">
        <v>4868964.8809523806</v>
      </c>
      <c r="G155" s="74">
        <v>1.0721396844846076E-3</v>
      </c>
      <c r="H155" s="74">
        <v>-0.12682132209980557</v>
      </c>
      <c r="I155" s="71">
        <v>425.12</v>
      </c>
      <c r="J155" s="74">
        <v>6.4632211936836992E-3</v>
      </c>
      <c r="K155" s="71">
        <v>7331.68</v>
      </c>
      <c r="L155" s="74">
        <v>1.3466597102906874E-3</v>
      </c>
      <c r="M155" s="13"/>
      <c r="O155" s="12">
        <v>33</v>
      </c>
      <c r="P155" s="12">
        <v>33</v>
      </c>
      <c r="Q155" s="12">
        <v>33</v>
      </c>
    </row>
    <row r="156" spans="1:17" x14ac:dyDescent="0.2">
      <c r="A156" s="70">
        <v>42831</v>
      </c>
      <c r="B156" s="71">
        <v>3257.5</v>
      </c>
      <c r="C156" s="72">
        <v>6158023</v>
      </c>
      <c r="D156" s="71">
        <v>3405.8849999999998</v>
      </c>
      <c r="E156" s="73">
        <v>1248041.2250000001</v>
      </c>
      <c r="F156" s="73">
        <v>4870357.166666667</v>
      </c>
      <c r="G156" s="74">
        <v>-3.2129742962055952E-3</v>
      </c>
      <c r="H156" s="74">
        <v>-0.11277682102834552</v>
      </c>
      <c r="I156" s="71">
        <v>425.38</v>
      </c>
      <c r="J156" s="74">
        <v>6.1159202107630151E-4</v>
      </c>
      <c r="K156" s="71">
        <v>7303.2</v>
      </c>
      <c r="L156" s="74">
        <v>-3.884512144556318E-3</v>
      </c>
      <c r="M156" s="13"/>
      <c r="O156" s="12">
        <v>34</v>
      </c>
      <c r="P156" s="12">
        <v>34</v>
      </c>
      <c r="Q156" s="12">
        <v>34</v>
      </c>
    </row>
    <row r="157" spans="1:17" x14ac:dyDescent="0.2">
      <c r="A157" s="70">
        <v>42832</v>
      </c>
      <c r="B157" s="71">
        <v>3255</v>
      </c>
      <c r="C157" s="72">
        <v>4873824</v>
      </c>
      <c r="D157" s="71">
        <v>3399.06</v>
      </c>
      <c r="E157" s="73">
        <v>1247031.2375</v>
      </c>
      <c r="F157" s="73">
        <v>4879799.8809523806</v>
      </c>
      <c r="G157" s="74">
        <v>-7.6745970836533672E-4</v>
      </c>
      <c r="H157" s="74">
        <v>-0.1053496083986003</v>
      </c>
      <c r="I157" s="71">
        <v>425.71</v>
      </c>
      <c r="J157" s="74">
        <v>7.7577695237196487E-4</v>
      </c>
      <c r="K157" s="71">
        <v>7349.37</v>
      </c>
      <c r="L157" s="74">
        <v>6.3218862964180556E-3</v>
      </c>
      <c r="M157" s="13"/>
      <c r="O157" s="12">
        <v>35</v>
      </c>
      <c r="P157" s="12">
        <v>35</v>
      </c>
      <c r="Q157" s="12">
        <v>35</v>
      </c>
    </row>
    <row r="158" spans="1:17" x14ac:dyDescent="0.2">
      <c r="A158" s="70">
        <v>42835</v>
      </c>
      <c r="B158" s="71">
        <v>3262</v>
      </c>
      <c r="C158" s="72">
        <v>3370884</v>
      </c>
      <c r="D158" s="71">
        <v>3408.6150000000002</v>
      </c>
      <c r="E158" s="73">
        <v>1243700.3625</v>
      </c>
      <c r="F158" s="73">
        <v>4858176.5317460317</v>
      </c>
      <c r="G158" s="74">
        <v>2.1505376344086446E-3</v>
      </c>
      <c r="H158" s="74">
        <v>-0.11260088757396458</v>
      </c>
      <c r="I158" s="71">
        <v>427.21</v>
      </c>
      <c r="J158" s="74">
        <v>3.5235254046181996E-3</v>
      </c>
      <c r="K158" s="71">
        <v>7348.94</v>
      </c>
      <c r="L158" s="74">
        <v>-5.8508416367675231E-5</v>
      </c>
      <c r="M158" s="13"/>
      <c r="O158" s="12">
        <v>36</v>
      </c>
      <c r="P158" s="12">
        <v>36</v>
      </c>
      <c r="Q158" s="12">
        <v>36</v>
      </c>
    </row>
    <row r="159" spans="1:17" x14ac:dyDescent="0.2">
      <c r="A159" s="70">
        <v>42836</v>
      </c>
      <c r="B159" s="71">
        <v>3275.5</v>
      </c>
      <c r="C159" s="72">
        <v>6552012</v>
      </c>
      <c r="D159" s="71">
        <v>3424.4700000000003</v>
      </c>
      <c r="E159" s="73">
        <v>1229777.6625000001</v>
      </c>
      <c r="F159" s="73">
        <v>4876533.9047619049</v>
      </c>
      <c r="G159" s="74">
        <v>4.1385652973635612E-3</v>
      </c>
      <c r="H159" s="74">
        <v>-0.12042554409156858</v>
      </c>
      <c r="I159" s="71">
        <v>428.33</v>
      </c>
      <c r="J159" s="74">
        <v>2.6216614779617231E-3</v>
      </c>
      <c r="K159" s="71">
        <v>7365.5</v>
      </c>
      <c r="L159" s="74">
        <v>2.253386202636154E-3</v>
      </c>
      <c r="M159" s="13"/>
      <c r="O159" s="12">
        <v>37</v>
      </c>
      <c r="P159" s="12">
        <v>37</v>
      </c>
      <c r="Q159" s="12">
        <v>37</v>
      </c>
    </row>
    <row r="160" spans="1:17" x14ac:dyDescent="0.2">
      <c r="A160" s="70">
        <v>42837</v>
      </c>
      <c r="B160" s="71">
        <v>3145</v>
      </c>
      <c r="C160" s="72">
        <v>6218982</v>
      </c>
      <c r="D160" s="71">
        <v>3426.78</v>
      </c>
      <c r="E160" s="73">
        <v>1237291.125</v>
      </c>
      <c r="F160" s="73">
        <v>4868530.8809523806</v>
      </c>
      <c r="G160" s="74">
        <v>-3.9841245611357046E-2</v>
      </c>
      <c r="H160" s="74">
        <v>-0.15289788334141219</v>
      </c>
      <c r="I160" s="71">
        <v>417.29</v>
      </c>
      <c r="J160" s="74">
        <v>-2.5774519646067251E-2</v>
      </c>
      <c r="K160" s="71">
        <v>7348.99</v>
      </c>
      <c r="L160" s="74">
        <v>-2.2415314642590944E-3</v>
      </c>
      <c r="M160" s="13"/>
      <c r="O160" s="12">
        <v>38</v>
      </c>
      <c r="P160" s="12">
        <v>38</v>
      </c>
      <c r="Q160" s="12">
        <v>38</v>
      </c>
    </row>
    <row r="161" spans="1:17" x14ac:dyDescent="0.2">
      <c r="A161" s="70">
        <v>42838</v>
      </c>
      <c r="B161" s="71">
        <v>3121</v>
      </c>
      <c r="C161" s="72">
        <v>4332379</v>
      </c>
      <c r="D161" s="71">
        <v>3400.9500000000003</v>
      </c>
      <c r="E161" s="73">
        <v>1246086.3</v>
      </c>
      <c r="F161" s="73">
        <v>4865162.888888889</v>
      </c>
      <c r="G161" s="74">
        <v>-7.6311605723370368E-3</v>
      </c>
      <c r="H161" s="74">
        <v>-0.12838885883347428</v>
      </c>
      <c r="I161" s="71">
        <v>417.23</v>
      </c>
      <c r="J161" s="74">
        <v>-1.4378489779287573E-4</v>
      </c>
      <c r="K161" s="71">
        <v>7327.59</v>
      </c>
      <c r="L161" s="74">
        <v>-2.9119647733906184E-3</v>
      </c>
      <c r="M161" s="13"/>
      <c r="O161" s="12">
        <v>39</v>
      </c>
      <c r="P161" s="12">
        <v>39</v>
      </c>
      <c r="Q161" s="12">
        <v>39</v>
      </c>
    </row>
    <row r="162" spans="1:17" x14ac:dyDescent="0.2">
      <c r="A162" s="70">
        <v>42843</v>
      </c>
      <c r="B162" s="71">
        <v>3003</v>
      </c>
      <c r="C162" s="72">
        <v>6096976</v>
      </c>
      <c r="D162" s="71">
        <v>3372.2849999999999</v>
      </c>
      <c r="E162" s="73">
        <v>1213614.2124999999</v>
      </c>
      <c r="F162" s="73">
        <v>4878446.3809523806</v>
      </c>
      <c r="G162" s="74">
        <v>-3.7808394745273977E-2</v>
      </c>
      <c r="H162" s="74">
        <v>-0.12058698275862056</v>
      </c>
      <c r="I162" s="71">
        <v>404.25</v>
      </c>
      <c r="J162" s="74">
        <v>-3.1109939361982697E-2</v>
      </c>
      <c r="K162" s="71">
        <v>7147.5</v>
      </c>
      <c r="L162" s="74">
        <v>-2.4576975513095012E-2</v>
      </c>
      <c r="M162" s="13"/>
      <c r="O162" s="12">
        <v>40</v>
      </c>
      <c r="P162" s="12">
        <v>40</v>
      </c>
      <c r="Q162" s="12">
        <v>40</v>
      </c>
    </row>
    <row r="163" spans="1:17" x14ac:dyDescent="0.2">
      <c r="A163" s="70">
        <v>42844</v>
      </c>
      <c r="B163" s="71">
        <v>3030.5</v>
      </c>
      <c r="C163" s="72">
        <v>4732086</v>
      </c>
      <c r="D163" s="71">
        <v>3319.3650000000002</v>
      </c>
      <c r="E163" s="73">
        <v>1136530.4624999999</v>
      </c>
      <c r="F163" s="73">
        <v>4876075.166666667</v>
      </c>
      <c r="G163" s="74">
        <v>9.157509157509125E-3</v>
      </c>
      <c r="H163" s="74">
        <v>-0.12311016129032271</v>
      </c>
      <c r="I163" s="71">
        <v>407.34</v>
      </c>
      <c r="J163" s="74">
        <v>7.6437847866419606E-3</v>
      </c>
      <c r="K163" s="71">
        <v>7114.36</v>
      </c>
      <c r="L163" s="74">
        <v>-4.6365862189576834E-3</v>
      </c>
      <c r="M163" s="13"/>
      <c r="O163" s="12">
        <v>41</v>
      </c>
      <c r="P163" s="12">
        <v>41</v>
      </c>
      <c r="Q163" s="12">
        <v>41</v>
      </c>
    </row>
    <row r="164" spans="1:17" x14ac:dyDescent="0.2">
      <c r="A164" s="70">
        <v>42845</v>
      </c>
      <c r="B164" s="71">
        <v>3068</v>
      </c>
      <c r="C164" s="72">
        <v>5043705</v>
      </c>
      <c r="D164" s="71">
        <v>3270.75</v>
      </c>
      <c r="E164" s="73">
        <v>1162168.4125000001</v>
      </c>
      <c r="F164" s="73">
        <v>4889982.2936507938</v>
      </c>
      <c r="G164" s="74">
        <v>1.237419567728093E-2</v>
      </c>
      <c r="H164" s="74">
        <v>-0.1097727629111982</v>
      </c>
      <c r="I164" s="71">
        <v>409.35</v>
      </c>
      <c r="J164" s="74">
        <v>4.9344527912800196E-3</v>
      </c>
      <c r="K164" s="71">
        <v>7118.54</v>
      </c>
      <c r="L164" s="74">
        <v>5.8754406580496799E-4</v>
      </c>
      <c r="M164" s="13"/>
      <c r="O164" s="12">
        <v>42</v>
      </c>
      <c r="P164" s="12">
        <v>42</v>
      </c>
      <c r="Q164" s="12">
        <v>42</v>
      </c>
    </row>
    <row r="165" spans="1:17" x14ac:dyDescent="0.2">
      <c r="A165" s="70">
        <v>42846</v>
      </c>
      <c r="B165" s="71">
        <v>3058.5</v>
      </c>
      <c r="C165" s="72">
        <v>6160914</v>
      </c>
      <c r="D165" s="71">
        <v>3227.1750000000002</v>
      </c>
      <c r="E165" s="73">
        <v>1164894.8500000001</v>
      </c>
      <c r="F165" s="73">
        <v>4917142.6428571427</v>
      </c>
      <c r="G165" s="74">
        <v>-3.0964797913950459E-3</v>
      </c>
      <c r="H165" s="74">
        <v>-0.13768984063745027</v>
      </c>
      <c r="I165" s="71">
        <v>408.57</v>
      </c>
      <c r="J165" s="74">
        <v>-1.905459875412352E-3</v>
      </c>
      <c r="K165" s="71">
        <v>7114.55</v>
      </c>
      <c r="L165" s="74">
        <v>-5.6050819409592112E-4</v>
      </c>
      <c r="M165" s="13"/>
      <c r="O165" s="12">
        <v>43</v>
      </c>
      <c r="P165" s="12">
        <v>43</v>
      </c>
      <c r="Q165" s="12">
        <v>43</v>
      </c>
    </row>
    <row r="166" spans="1:17" x14ac:dyDescent="0.2">
      <c r="A166" s="70">
        <v>42849</v>
      </c>
      <c r="B166" s="71">
        <v>3112.5</v>
      </c>
      <c r="C166" s="72">
        <v>3944578</v>
      </c>
      <c r="D166" s="71">
        <v>3209.0099999999998</v>
      </c>
      <c r="E166" s="73">
        <v>1181403.6125</v>
      </c>
      <c r="F166" s="73">
        <v>4917859.1746031744</v>
      </c>
      <c r="G166" s="74">
        <v>1.7655713585090771E-2</v>
      </c>
      <c r="H166" s="74">
        <v>-0.12051843029087261</v>
      </c>
      <c r="I166" s="71">
        <v>412.06</v>
      </c>
      <c r="J166" s="74">
        <v>8.5419879090486983E-3</v>
      </c>
      <c r="K166" s="71">
        <v>7264.68</v>
      </c>
      <c r="L166" s="74">
        <v>2.1101826538572288E-2</v>
      </c>
      <c r="M166" s="13"/>
      <c r="O166" s="12">
        <v>44</v>
      </c>
      <c r="P166" s="12">
        <v>44</v>
      </c>
      <c r="Q166" s="12">
        <v>44</v>
      </c>
    </row>
    <row r="167" spans="1:17" x14ac:dyDescent="0.2">
      <c r="A167" s="70">
        <v>42850</v>
      </c>
      <c r="B167" s="71">
        <v>3099.5</v>
      </c>
      <c r="C167" s="72">
        <v>3882610</v>
      </c>
      <c r="D167" s="71">
        <v>3207.2249999999999</v>
      </c>
      <c r="E167" s="73">
        <v>1178655</v>
      </c>
      <c r="F167" s="73">
        <v>4918859.4682539683</v>
      </c>
      <c r="G167" s="74">
        <v>-4.1767068273091956E-3</v>
      </c>
      <c r="H167" s="74" t="s">
        <v>61</v>
      </c>
      <c r="I167" s="71">
        <v>413.15</v>
      </c>
      <c r="J167" s="74">
        <v>2.6452458379846444E-3</v>
      </c>
      <c r="K167" s="71">
        <v>7275.64</v>
      </c>
      <c r="L167" s="74">
        <v>1.508669342627611E-3</v>
      </c>
      <c r="M167" s="13"/>
      <c r="O167" s="12">
        <v>45</v>
      </c>
      <c r="P167" s="12">
        <v>45</v>
      </c>
      <c r="Q167" s="12">
        <v>45</v>
      </c>
    </row>
    <row r="168" spans="1:17" x14ac:dyDescent="0.2">
      <c r="A168" s="70">
        <v>42851</v>
      </c>
      <c r="B168" s="71">
        <v>3112</v>
      </c>
      <c r="C168" s="72">
        <v>4409439</v>
      </c>
      <c r="D168" s="71">
        <v>3227.4900000000002</v>
      </c>
      <c r="E168" s="73">
        <v>1194490.175</v>
      </c>
      <c r="F168" s="73">
        <v>4900811.3650793647</v>
      </c>
      <c r="G168" s="74">
        <v>4.0329085336343606E-3</v>
      </c>
      <c r="H168" s="74">
        <v>-0.11578049586776862</v>
      </c>
      <c r="I168" s="71">
        <v>414.73</v>
      </c>
      <c r="J168" s="74">
        <v>3.8242768970109253E-3</v>
      </c>
      <c r="K168" s="71">
        <v>7288.72</v>
      </c>
      <c r="L168" s="74">
        <v>1.7977799891144564E-3</v>
      </c>
      <c r="M168" s="13"/>
      <c r="O168" s="12">
        <v>46</v>
      </c>
      <c r="P168" s="12">
        <v>46</v>
      </c>
      <c r="Q168" s="12">
        <v>46</v>
      </c>
    </row>
    <row r="169" spans="1:17" x14ac:dyDescent="0.2">
      <c r="A169" s="70">
        <v>42852</v>
      </c>
      <c r="B169" s="71">
        <v>3030</v>
      </c>
      <c r="C169" s="72">
        <v>4444276</v>
      </c>
      <c r="D169" s="71">
        <v>3244.605</v>
      </c>
      <c r="E169" s="73">
        <v>1173247.7</v>
      </c>
      <c r="F169" s="73">
        <v>4901984.2936507938</v>
      </c>
      <c r="G169" s="74">
        <v>-2.63496143958869E-2</v>
      </c>
      <c r="H169" s="74">
        <v>-0.12408678929765893</v>
      </c>
      <c r="I169" s="71">
        <v>403.43</v>
      </c>
      <c r="J169" s="74">
        <v>-2.7246642393846665E-2</v>
      </c>
      <c r="K169" s="71">
        <v>7237.17</v>
      </c>
      <c r="L169" s="74">
        <v>-7.0725724132633117E-3</v>
      </c>
      <c r="M169" s="13"/>
      <c r="O169" s="12">
        <v>47</v>
      </c>
      <c r="P169" s="12">
        <v>47</v>
      </c>
      <c r="Q169" s="12">
        <v>47</v>
      </c>
    </row>
    <row r="170" spans="1:17" x14ac:dyDescent="0.2">
      <c r="A170" s="70">
        <v>42853</v>
      </c>
      <c r="B170" s="71">
        <v>3062</v>
      </c>
      <c r="C170" s="72">
        <v>3742323</v>
      </c>
      <c r="D170" s="71">
        <v>3236.625</v>
      </c>
      <c r="E170" s="73">
        <v>1169690.7625</v>
      </c>
      <c r="F170" s="73">
        <v>4893167.0873015877</v>
      </c>
      <c r="G170" s="74">
        <v>1.0561056105610644E-2</v>
      </c>
      <c r="H170" s="74">
        <v>-0.12380393778954335</v>
      </c>
      <c r="I170" s="71">
        <v>406.69</v>
      </c>
      <c r="J170" s="74">
        <v>8.0807079295044382E-3</v>
      </c>
      <c r="K170" s="71">
        <v>7203.94</v>
      </c>
      <c r="L170" s="74">
        <v>-4.591573778148117E-3</v>
      </c>
      <c r="M170" s="13"/>
      <c r="O170" s="12">
        <v>48</v>
      </c>
      <c r="P170" s="12">
        <v>48</v>
      </c>
      <c r="Q170" s="12">
        <v>48</v>
      </c>
    </row>
    <row r="171" spans="1:17" x14ac:dyDescent="0.2">
      <c r="A171" s="70">
        <v>42857</v>
      </c>
      <c r="B171" s="71">
        <v>3046</v>
      </c>
      <c r="C171" s="72">
        <v>4567728</v>
      </c>
      <c r="D171" s="71">
        <v>3237.36</v>
      </c>
      <c r="E171" s="73">
        <v>1166772.3125</v>
      </c>
      <c r="F171" s="73">
        <v>4893285.333333333</v>
      </c>
      <c r="G171" s="74">
        <v>-5.2253429131287055E-3</v>
      </c>
      <c r="H171" s="74">
        <v>-0.12775483655770503</v>
      </c>
      <c r="I171" s="71">
        <v>402.61</v>
      </c>
      <c r="J171" s="74">
        <v>-1.0032211266566615E-2</v>
      </c>
      <c r="K171" s="71">
        <v>7250.05</v>
      </c>
      <c r="L171" s="74">
        <v>6.4006640810445603E-3</v>
      </c>
      <c r="M171" s="13"/>
      <c r="O171" s="12">
        <v>49</v>
      </c>
      <c r="P171" s="12">
        <v>49</v>
      </c>
      <c r="Q171" s="12">
        <v>49</v>
      </c>
    </row>
    <row r="172" spans="1:17" x14ac:dyDescent="0.2">
      <c r="A172" s="70">
        <v>42858</v>
      </c>
      <c r="B172" s="71">
        <v>2962.5</v>
      </c>
      <c r="C172" s="72">
        <v>6131825</v>
      </c>
      <c r="D172" s="71">
        <v>3223.3950000000004</v>
      </c>
      <c r="E172" s="73">
        <v>1182228.1375</v>
      </c>
      <c r="F172" s="73">
        <v>4913184.222222222</v>
      </c>
      <c r="G172" s="74">
        <v>-2.7413000656598796E-2</v>
      </c>
      <c r="H172" s="74">
        <v>-0.13529318908907229</v>
      </c>
      <c r="I172" s="71">
        <v>392.67</v>
      </c>
      <c r="J172" s="74">
        <v>-2.4688904895556529E-2</v>
      </c>
      <c r="K172" s="71">
        <v>7234.53</v>
      </c>
      <c r="L172" s="74">
        <v>-2.1406748918973983E-3</v>
      </c>
      <c r="M172" s="13"/>
      <c r="O172" s="12">
        <v>50</v>
      </c>
      <c r="P172" s="12">
        <v>50</v>
      </c>
      <c r="Q172" s="12">
        <v>50</v>
      </c>
    </row>
    <row r="173" spans="1:17" x14ac:dyDescent="0.2">
      <c r="A173" s="70">
        <v>42859</v>
      </c>
      <c r="B173" s="71">
        <v>2910</v>
      </c>
      <c r="C173" s="72">
        <v>6419423</v>
      </c>
      <c r="D173" s="71">
        <v>3194.625</v>
      </c>
      <c r="E173" s="73">
        <v>1206846.3875</v>
      </c>
      <c r="F173" s="73">
        <v>4931486.0714285718</v>
      </c>
      <c r="G173" s="74">
        <v>-1.7721518987341756E-2</v>
      </c>
      <c r="H173" s="74">
        <v>-0.12964454732510289</v>
      </c>
      <c r="I173" s="71">
        <v>383.58</v>
      </c>
      <c r="J173" s="74">
        <v>-2.3149209259683778E-2</v>
      </c>
      <c r="K173" s="71">
        <v>7248.1</v>
      </c>
      <c r="L173" s="74">
        <v>1.8757265503082099E-3</v>
      </c>
      <c r="M173" s="13"/>
      <c r="O173" s="12">
        <v>51</v>
      </c>
      <c r="P173" s="12">
        <v>51</v>
      </c>
      <c r="Q173" s="12">
        <v>51</v>
      </c>
    </row>
    <row r="174" spans="1:17" x14ac:dyDescent="0.2">
      <c r="A174" s="70">
        <v>42860</v>
      </c>
      <c r="B174" s="71">
        <v>2979</v>
      </c>
      <c r="C174" s="72">
        <v>5127949</v>
      </c>
      <c r="D174" s="71">
        <v>3152.2049999999999</v>
      </c>
      <c r="E174" s="73">
        <v>1242348.2375</v>
      </c>
      <c r="F174" s="73">
        <v>4937542.8253968256</v>
      </c>
      <c r="G174" s="74">
        <v>2.3711340206185483E-2</v>
      </c>
      <c r="H174" s="74">
        <v>-8.8368661417322913E-2</v>
      </c>
      <c r="I174" s="71">
        <v>393.36</v>
      </c>
      <c r="J174" s="74">
        <v>2.5496636946660489E-2</v>
      </c>
      <c r="K174" s="71">
        <v>7297.43</v>
      </c>
      <c r="L174" s="74">
        <v>6.8059215518549987E-3</v>
      </c>
      <c r="M174" s="13"/>
      <c r="O174" s="12">
        <v>52</v>
      </c>
      <c r="P174" s="12">
        <v>52</v>
      </c>
      <c r="Q174" s="12">
        <v>52</v>
      </c>
    </row>
    <row r="175" spans="1:17" x14ac:dyDescent="0.2">
      <c r="A175" s="70">
        <v>42863</v>
      </c>
      <c r="B175" s="71">
        <v>2935</v>
      </c>
      <c r="C175" s="72">
        <v>3955128</v>
      </c>
      <c r="D175" s="71">
        <v>3141.4950000000003</v>
      </c>
      <c r="E175" s="73">
        <v>1254909.9875</v>
      </c>
      <c r="F175" s="73">
        <v>4928767.6428571427</v>
      </c>
      <c r="G175" s="74">
        <v>-1.4770057066129549E-2</v>
      </c>
      <c r="H175" s="74">
        <v>-0.1208048905608754</v>
      </c>
      <c r="I175" s="71">
        <v>388.87</v>
      </c>
      <c r="J175" s="74">
        <v>-1.1414480374211888E-2</v>
      </c>
      <c r="K175" s="71">
        <v>7300.86</v>
      </c>
      <c r="L175" s="74">
        <v>4.7002848948185516E-4</v>
      </c>
      <c r="M175" s="13"/>
      <c r="O175" s="12">
        <v>53</v>
      </c>
      <c r="P175" s="12">
        <v>53</v>
      </c>
      <c r="Q175" s="12">
        <v>53</v>
      </c>
    </row>
    <row r="176" spans="1:17" x14ac:dyDescent="0.2">
      <c r="A176" s="70">
        <v>42864</v>
      </c>
      <c r="B176" s="71">
        <v>2968.5</v>
      </c>
      <c r="C176" s="72">
        <v>4357431</v>
      </c>
      <c r="D176" s="71">
        <v>3114.8250000000003</v>
      </c>
      <c r="E176" s="73">
        <v>1252063.3</v>
      </c>
      <c r="F176" s="73">
        <v>4903288.2539682537</v>
      </c>
      <c r="G176" s="74">
        <v>1.141396933560479E-2</v>
      </c>
      <c r="H176" s="74">
        <v>-0.11076282531042703</v>
      </c>
      <c r="I176" s="71">
        <v>394.7</v>
      </c>
      <c r="J176" s="74">
        <v>1.49921567618998E-2</v>
      </c>
      <c r="K176" s="71">
        <v>7342.21</v>
      </c>
      <c r="L176" s="74">
        <v>5.6637163293091763E-3</v>
      </c>
      <c r="M176" s="13"/>
      <c r="O176" s="12">
        <v>54</v>
      </c>
      <c r="P176" s="12">
        <v>54</v>
      </c>
      <c r="Q176" s="12">
        <v>54</v>
      </c>
    </row>
    <row r="177" spans="1:17" x14ac:dyDescent="0.2">
      <c r="A177" s="70">
        <v>42865</v>
      </c>
      <c r="B177" s="71">
        <v>2978</v>
      </c>
      <c r="C177" s="72">
        <v>3830223</v>
      </c>
      <c r="D177" s="71">
        <v>3098.55</v>
      </c>
      <c r="E177" s="73">
        <v>1229555.8999999999</v>
      </c>
      <c r="F177" s="73">
        <v>4892447.2380952379</v>
      </c>
      <c r="G177" s="74">
        <v>3.2002694963786382E-3</v>
      </c>
      <c r="H177" s="74">
        <v>-0.12833939999999999</v>
      </c>
      <c r="I177" s="71">
        <v>397.66</v>
      </c>
      <c r="J177" s="74">
        <v>7.4993666075502396E-3</v>
      </c>
      <c r="K177" s="71">
        <v>7385.24</v>
      </c>
      <c r="L177" s="74">
        <v>5.8606332425794605E-3</v>
      </c>
      <c r="M177" s="13"/>
      <c r="O177" s="12">
        <v>55</v>
      </c>
      <c r="P177" s="12">
        <v>55</v>
      </c>
      <c r="Q177" s="12">
        <v>55</v>
      </c>
    </row>
    <row r="178" spans="1:17" x14ac:dyDescent="0.2">
      <c r="A178" s="70">
        <v>42866</v>
      </c>
      <c r="B178" s="71">
        <v>2990</v>
      </c>
      <c r="C178" s="72">
        <v>7869437</v>
      </c>
      <c r="D178" s="71">
        <v>3101.8049999999998</v>
      </c>
      <c r="E178" s="73">
        <v>1216510.8875</v>
      </c>
      <c r="F178" s="73">
        <v>4921817.2142857146</v>
      </c>
      <c r="G178" s="74">
        <v>4.0295500335796319E-3</v>
      </c>
      <c r="H178" s="74">
        <v>-0.12357569654246392</v>
      </c>
      <c r="I178" s="71">
        <v>398.59</v>
      </c>
      <c r="J178" s="74">
        <v>2.3386812855201722E-3</v>
      </c>
      <c r="K178" s="71">
        <v>7386.63</v>
      </c>
      <c r="L178" s="74">
        <v>1.882132469628317E-4</v>
      </c>
      <c r="M178" s="13"/>
      <c r="O178" s="12">
        <v>56</v>
      </c>
      <c r="P178" s="12">
        <v>56</v>
      </c>
      <c r="Q178" s="12">
        <v>56</v>
      </c>
    </row>
    <row r="179" spans="1:17" x14ac:dyDescent="0.2">
      <c r="A179" s="70">
        <v>42867</v>
      </c>
      <c r="B179" s="71">
        <v>2970</v>
      </c>
      <c r="C179" s="72">
        <v>4032091</v>
      </c>
      <c r="D179" s="71">
        <v>3118.605</v>
      </c>
      <c r="E179" s="73">
        <v>1272742.8</v>
      </c>
      <c r="F179" s="73">
        <v>4860061.9523809524</v>
      </c>
      <c r="G179" s="74">
        <v>-6.6889632107023367E-3</v>
      </c>
      <c r="H179" s="74">
        <v>-0.13318712374581942</v>
      </c>
      <c r="I179" s="71">
        <v>393.03</v>
      </c>
      <c r="J179" s="74">
        <v>-1.3949170827165736E-2</v>
      </c>
      <c r="K179" s="71">
        <v>7435.39</v>
      </c>
      <c r="L179" s="74">
        <v>6.6011157997625247E-3</v>
      </c>
      <c r="M179" s="13"/>
      <c r="O179" s="12">
        <v>57</v>
      </c>
      <c r="P179" s="12">
        <v>57</v>
      </c>
      <c r="Q179" s="12">
        <v>57</v>
      </c>
    </row>
    <row r="180" spans="1:17" x14ac:dyDescent="0.2">
      <c r="A180" s="70">
        <v>42870</v>
      </c>
      <c r="B180" s="71">
        <v>3019.5</v>
      </c>
      <c r="C180" s="72">
        <v>4206855</v>
      </c>
      <c r="D180" s="71">
        <v>3116.7150000000001</v>
      </c>
      <c r="E180" s="73">
        <v>1241243.7875000001</v>
      </c>
      <c r="F180" s="73">
        <v>4765678.1428571427</v>
      </c>
      <c r="G180" s="74">
        <v>1.6666666666666607E-2</v>
      </c>
      <c r="H180" s="74">
        <v>-0.11624761944818307</v>
      </c>
      <c r="I180" s="71">
        <v>399.53</v>
      </c>
      <c r="J180" s="74">
        <v>1.6538177747245753E-2</v>
      </c>
      <c r="K180" s="71">
        <v>7454.37</v>
      </c>
      <c r="L180" s="74">
        <v>2.5526569554521483E-3</v>
      </c>
      <c r="M180" s="13"/>
      <c r="O180" s="12">
        <v>58</v>
      </c>
      <c r="P180" s="12">
        <v>58</v>
      </c>
      <c r="Q180" s="12">
        <v>58</v>
      </c>
    </row>
    <row r="181" spans="1:17" x14ac:dyDescent="0.2">
      <c r="A181" s="70">
        <v>42871</v>
      </c>
      <c r="B181" s="71">
        <v>3100.5</v>
      </c>
      <c r="C181" s="72">
        <v>6313110</v>
      </c>
      <c r="D181" s="71">
        <v>3134.46</v>
      </c>
      <c r="E181" s="73">
        <v>1216092.2</v>
      </c>
      <c r="F181" s="73">
        <v>4763968.0238095243</v>
      </c>
      <c r="G181" s="74">
        <v>2.6825633383010361E-2</v>
      </c>
      <c r="H181" s="74">
        <v>-0.10528869442601196</v>
      </c>
      <c r="I181" s="71">
        <v>400.68</v>
      </c>
      <c r="J181" s="74">
        <v>2.8783820989664033E-3</v>
      </c>
      <c r="K181" s="71">
        <v>7522.03</v>
      </c>
      <c r="L181" s="74">
        <v>9.0765550945284268E-3</v>
      </c>
      <c r="M181" s="13"/>
      <c r="O181" s="12">
        <v>59</v>
      </c>
      <c r="P181" s="12">
        <v>59</v>
      </c>
      <c r="Q181" s="12">
        <v>59</v>
      </c>
    </row>
    <row r="182" spans="1:17" x14ac:dyDescent="0.2">
      <c r="A182" s="70">
        <v>42872</v>
      </c>
      <c r="B182" s="71">
        <v>3095.5</v>
      </c>
      <c r="C182" s="72">
        <v>6014359</v>
      </c>
      <c r="D182" s="71">
        <v>3162.18</v>
      </c>
      <c r="E182" s="73">
        <v>1240851.3374999999</v>
      </c>
      <c r="F182" s="73">
        <v>4762209.4920634916</v>
      </c>
      <c r="G182" s="74">
        <v>-1.6126431220770954E-3</v>
      </c>
      <c r="H182" s="74">
        <v>-0.12329331385913656</v>
      </c>
      <c r="I182" s="71">
        <v>397.14</v>
      </c>
      <c r="J182" s="74">
        <v>-8.8349805330938391E-3</v>
      </c>
      <c r="K182" s="71">
        <v>7503.47</v>
      </c>
      <c r="L182" s="74">
        <v>-2.4674190344893265E-3</v>
      </c>
      <c r="M182" s="13"/>
      <c r="O182" s="12">
        <v>60</v>
      </c>
      <c r="P182" s="12">
        <v>60</v>
      </c>
      <c r="Q182" s="12">
        <v>60</v>
      </c>
    </row>
    <row r="183" spans="1:17" x14ac:dyDescent="0.2">
      <c r="A183" s="70">
        <v>42873</v>
      </c>
      <c r="B183" s="71">
        <v>3101.5</v>
      </c>
      <c r="C183" s="72">
        <v>6208547</v>
      </c>
      <c r="D183" s="71">
        <v>3186.855</v>
      </c>
      <c r="E183" s="73">
        <v>1239818.625</v>
      </c>
      <c r="F183" s="73">
        <v>4757731.1269841269</v>
      </c>
      <c r="G183" s="74">
        <v>1.938297528670585E-3</v>
      </c>
      <c r="H183" s="74">
        <v>-0.12484611713314997</v>
      </c>
      <c r="I183" s="71">
        <v>395.71</v>
      </c>
      <c r="J183" s="74">
        <v>-3.6007453291031499E-3</v>
      </c>
      <c r="K183" s="71">
        <v>7436.42</v>
      </c>
      <c r="L183" s="74">
        <v>-8.9358656728153463E-3</v>
      </c>
      <c r="M183" s="13"/>
      <c r="O183" s="12">
        <v>61</v>
      </c>
      <c r="P183" s="12">
        <v>61</v>
      </c>
      <c r="Q183" s="12">
        <v>61</v>
      </c>
    </row>
    <row r="184" spans="1:17" x14ac:dyDescent="0.2">
      <c r="A184" s="70">
        <v>42874</v>
      </c>
      <c r="B184" s="71">
        <v>3167.5</v>
      </c>
      <c r="C184" s="72">
        <v>4841124</v>
      </c>
      <c r="D184" s="71">
        <v>3210.2700000000004</v>
      </c>
      <c r="E184" s="73">
        <v>1258274.3875</v>
      </c>
      <c r="F184" s="73">
        <v>4754658.333333333</v>
      </c>
      <c r="G184" s="74">
        <v>2.1280025793970703E-2</v>
      </c>
      <c r="H184" s="74">
        <v>-0.12526920948616593</v>
      </c>
      <c r="I184" s="71">
        <v>401.07</v>
      </c>
      <c r="J184" s="74">
        <v>1.3545273053498841E-2</v>
      </c>
      <c r="K184" s="71">
        <v>7470.71</v>
      </c>
      <c r="L184" s="74">
        <v>4.6110897447966259E-3</v>
      </c>
      <c r="M184" s="13"/>
      <c r="O184" s="12">
        <v>62</v>
      </c>
      <c r="P184" s="12">
        <v>62</v>
      </c>
      <c r="Q184" s="12">
        <v>62</v>
      </c>
    </row>
    <row r="185" spans="1:17" x14ac:dyDescent="0.2">
      <c r="A185" s="70">
        <v>42877</v>
      </c>
      <c r="B185" s="71">
        <v>3211</v>
      </c>
      <c r="C185" s="72">
        <v>5894898</v>
      </c>
      <c r="D185" s="71">
        <v>3251.7450000000003</v>
      </c>
      <c r="E185" s="73">
        <v>1255742.125</v>
      </c>
      <c r="F185" s="73">
        <v>4761097.2063492062</v>
      </c>
      <c r="G185" s="74">
        <v>1.3733228097869032E-2</v>
      </c>
      <c r="H185" s="74">
        <v>-0.14366766871165648</v>
      </c>
      <c r="I185" s="71">
        <v>401.04</v>
      </c>
      <c r="J185" s="74">
        <v>-7.4799910240064271E-5</v>
      </c>
      <c r="K185" s="71">
        <v>7496.34</v>
      </c>
      <c r="L185" s="74">
        <v>3.4307314833530445E-3</v>
      </c>
      <c r="M185" s="13"/>
      <c r="O185" s="12">
        <v>63</v>
      </c>
      <c r="P185" s="12">
        <v>63</v>
      </c>
      <c r="Q185" s="12">
        <v>63</v>
      </c>
    </row>
    <row r="186" spans="1:17" x14ac:dyDescent="0.2">
      <c r="A186" s="70">
        <v>42878</v>
      </c>
      <c r="B186" s="71">
        <v>3192.5</v>
      </c>
      <c r="C186" s="72">
        <v>4354693</v>
      </c>
      <c r="D186" s="71">
        <v>3291.96</v>
      </c>
      <c r="E186" s="73">
        <v>1252416.925</v>
      </c>
      <c r="F186" s="73">
        <v>4762914.8412698414</v>
      </c>
      <c r="G186" s="74">
        <v>-5.761445032700041E-3</v>
      </c>
      <c r="H186" s="74">
        <v>-0.14531340747605792</v>
      </c>
      <c r="I186" s="71">
        <v>398.51</v>
      </c>
      <c r="J186" s="74">
        <v>-6.3085976461201287E-3</v>
      </c>
      <c r="K186" s="71">
        <v>7485.29</v>
      </c>
      <c r="L186" s="74">
        <v>-1.4740526710368407E-3</v>
      </c>
      <c r="M186" s="13"/>
      <c r="O186" s="12">
        <v>64</v>
      </c>
      <c r="P186" s="12">
        <v>64</v>
      </c>
      <c r="Q186" s="12">
        <v>64</v>
      </c>
    </row>
    <row r="187" spans="1:17" x14ac:dyDescent="0.2">
      <c r="A187" s="70">
        <v>42879</v>
      </c>
      <c r="B187" s="71">
        <v>3175.5</v>
      </c>
      <c r="C187" s="72">
        <v>5188159</v>
      </c>
      <c r="D187" s="71">
        <v>3311.28</v>
      </c>
      <c r="E187" s="73">
        <v>1257543.3625</v>
      </c>
      <c r="F187" s="73">
        <v>4771882.3571428573</v>
      </c>
      <c r="G187" s="74">
        <v>-5.3249804228661102E-3</v>
      </c>
      <c r="H187" s="74">
        <v>-0.14065641045710708</v>
      </c>
      <c r="I187" s="71">
        <v>399.49</v>
      </c>
      <c r="J187" s="74">
        <v>2.4591603723871369E-3</v>
      </c>
      <c r="K187" s="71">
        <v>7514.9</v>
      </c>
      <c r="L187" s="74">
        <v>3.9557585611245116E-3</v>
      </c>
      <c r="M187" s="13"/>
      <c r="O187" s="12">
        <v>65</v>
      </c>
      <c r="P187" s="12">
        <v>65</v>
      </c>
      <c r="Q187" s="12">
        <v>65</v>
      </c>
    </row>
    <row r="188" spans="1:17" x14ac:dyDescent="0.2">
      <c r="A188" s="70">
        <v>42880</v>
      </c>
      <c r="B188" s="71">
        <v>3165.5</v>
      </c>
      <c r="C188" s="72">
        <v>3087755</v>
      </c>
      <c r="D188" s="71">
        <v>3328.08</v>
      </c>
      <c r="E188" s="73">
        <v>1273862.7250000001</v>
      </c>
      <c r="F188" s="73">
        <v>4758201.2619047621</v>
      </c>
      <c r="G188" s="74">
        <v>-3.1491103763187089E-3</v>
      </c>
      <c r="H188" s="74">
        <v>-0.15181209104938276</v>
      </c>
      <c r="I188" s="71">
        <v>397.05</v>
      </c>
      <c r="J188" s="74">
        <v>-6.1077874289718892E-3</v>
      </c>
      <c r="K188" s="71">
        <v>7517.71</v>
      </c>
      <c r="L188" s="74">
        <v>3.7392380470802067E-4</v>
      </c>
      <c r="M188" s="13"/>
      <c r="O188" s="12">
        <v>66</v>
      </c>
      <c r="P188" s="12">
        <v>66</v>
      </c>
      <c r="Q188" s="12">
        <v>66</v>
      </c>
    </row>
    <row r="189" spans="1:17" x14ac:dyDescent="0.2">
      <c r="A189" s="70">
        <v>42881</v>
      </c>
      <c r="B189" s="71">
        <v>3190</v>
      </c>
      <c r="C189" s="72">
        <v>4360949</v>
      </c>
      <c r="D189" s="71">
        <v>3341.5200000000004</v>
      </c>
      <c r="E189" s="73">
        <v>1257341.675</v>
      </c>
      <c r="F189" s="73">
        <v>4758288.4841269841</v>
      </c>
      <c r="G189" s="74">
        <v>7.7396935713156534E-3</v>
      </c>
      <c r="H189" s="74">
        <v>-0.13833909490886243</v>
      </c>
      <c r="I189" s="71">
        <v>395.55</v>
      </c>
      <c r="J189" s="74">
        <v>-3.7778617302606232E-3</v>
      </c>
      <c r="K189" s="71">
        <v>7547.63</v>
      </c>
      <c r="L189" s="74">
        <v>3.9799353792577818E-3</v>
      </c>
      <c r="M189" s="13"/>
      <c r="O189" s="12">
        <v>67</v>
      </c>
      <c r="P189" s="12">
        <v>67</v>
      </c>
      <c r="Q189" s="12">
        <v>67</v>
      </c>
    </row>
    <row r="190" spans="1:17" x14ac:dyDescent="0.2">
      <c r="A190" s="70">
        <v>42885</v>
      </c>
      <c r="B190" s="71">
        <v>3183</v>
      </c>
      <c r="C190" s="72">
        <v>3022419</v>
      </c>
      <c r="D190" s="71">
        <v>3346.2450000000003</v>
      </c>
      <c r="E190" s="73">
        <v>1256300.0874999999</v>
      </c>
      <c r="F190" s="73">
        <v>4743015.2539682537</v>
      </c>
      <c r="G190" s="74">
        <v>-2.1943573667712046E-3</v>
      </c>
      <c r="H190" s="74">
        <v>-0.13349151256519687</v>
      </c>
      <c r="I190" s="71">
        <v>396.58</v>
      </c>
      <c r="J190" s="74">
        <v>2.6039691568700007E-3</v>
      </c>
      <c r="K190" s="71">
        <v>7526.51</v>
      </c>
      <c r="L190" s="74">
        <v>-2.7982293779637013E-3</v>
      </c>
      <c r="M190" s="13"/>
      <c r="O190" s="12">
        <v>68</v>
      </c>
      <c r="P190" s="12">
        <v>68</v>
      </c>
      <c r="Q190" s="12">
        <v>68</v>
      </c>
    </row>
    <row r="191" spans="1:17" x14ac:dyDescent="0.2">
      <c r="A191" s="70">
        <v>42886</v>
      </c>
      <c r="B191" s="71">
        <v>3102.5</v>
      </c>
      <c r="C191" s="72">
        <v>5535829</v>
      </c>
      <c r="D191" s="71">
        <v>3340.3650000000002</v>
      </c>
      <c r="E191" s="73">
        <v>1247301.2875000001</v>
      </c>
      <c r="F191" s="73">
        <v>4756335.777777778</v>
      </c>
      <c r="G191" s="74">
        <v>-2.5290606346214273E-2</v>
      </c>
      <c r="H191" s="74">
        <v>-0.14319431619168932</v>
      </c>
      <c r="I191" s="71">
        <v>388.14</v>
      </c>
      <c r="J191" s="74">
        <v>-2.1281960764536811E-2</v>
      </c>
      <c r="K191" s="71">
        <v>7519.95</v>
      </c>
      <c r="L191" s="74">
        <v>-8.7158590103519895E-4</v>
      </c>
      <c r="M191" s="13"/>
      <c r="O191" s="12">
        <v>69</v>
      </c>
      <c r="P191" s="12">
        <v>69</v>
      </c>
      <c r="Q191" s="12">
        <v>69</v>
      </c>
    </row>
    <row r="192" spans="1:17" x14ac:dyDescent="0.2">
      <c r="A192" s="70">
        <v>42887</v>
      </c>
      <c r="B192" s="71">
        <v>3143</v>
      </c>
      <c r="C192" s="72">
        <v>4533935</v>
      </c>
      <c r="D192" s="71">
        <v>3321.4650000000001</v>
      </c>
      <c r="E192" s="73">
        <v>1259402.55</v>
      </c>
      <c r="F192" s="73">
        <v>4756930.0317460317</v>
      </c>
      <c r="G192" s="74">
        <v>1.3053988718775278E-2</v>
      </c>
      <c r="H192" s="74">
        <v>-0.11095091497975695</v>
      </c>
      <c r="I192" s="71">
        <v>391.29</v>
      </c>
      <c r="J192" s="74">
        <v>8.115628381511808E-3</v>
      </c>
      <c r="K192" s="71">
        <v>7543.77</v>
      </c>
      <c r="L192" s="74">
        <v>3.1675742524883699E-3</v>
      </c>
      <c r="M192" s="13"/>
      <c r="O192" s="12">
        <v>70</v>
      </c>
      <c r="P192" s="12">
        <v>70</v>
      </c>
      <c r="Q192" s="12">
        <v>70</v>
      </c>
    </row>
    <row r="193" spans="1:17" x14ac:dyDescent="0.2">
      <c r="A193" s="70">
        <v>42888</v>
      </c>
      <c r="B193" s="71">
        <v>3156</v>
      </c>
      <c r="C193" s="72">
        <v>4667718</v>
      </c>
      <c r="D193" s="71">
        <v>3314.6400000000003</v>
      </c>
      <c r="E193" s="73">
        <v>1239428.925</v>
      </c>
      <c r="F193" s="73">
        <v>4764261.6587301586</v>
      </c>
      <c r="G193" s="74">
        <v>4.136175628380423E-3</v>
      </c>
      <c r="H193" s="74">
        <v>-0.13021604584527213</v>
      </c>
      <c r="I193" s="71">
        <v>390.06</v>
      </c>
      <c r="J193" s="74">
        <v>-3.1434485931151057E-3</v>
      </c>
      <c r="K193" s="71">
        <v>7547.63</v>
      </c>
      <c r="L193" s="74">
        <v>5.1168049927285963E-4</v>
      </c>
      <c r="M193" s="13"/>
      <c r="O193" s="12">
        <v>71</v>
      </c>
      <c r="P193" s="12">
        <v>71</v>
      </c>
      <c r="Q193" s="12">
        <v>71</v>
      </c>
    </row>
    <row r="194" spans="1:17" x14ac:dyDescent="0.2">
      <c r="A194" s="70">
        <v>42891</v>
      </c>
      <c r="B194" s="71">
        <v>3113</v>
      </c>
      <c r="C194" s="72">
        <v>2254425</v>
      </c>
      <c r="D194" s="71">
        <v>3312.6450000000004</v>
      </c>
      <c r="E194" s="73">
        <v>1217532.6125</v>
      </c>
      <c r="F194" s="73">
        <v>4719632.7857142854</v>
      </c>
      <c r="G194" s="74">
        <v>-1.3624841571609592E-2</v>
      </c>
      <c r="H194" s="74">
        <v>-0.13458599999999998</v>
      </c>
      <c r="I194" s="71">
        <v>387.91</v>
      </c>
      <c r="J194" s="74">
        <v>-5.5119725170486022E-3</v>
      </c>
      <c r="K194" s="71">
        <v>7525.76</v>
      </c>
      <c r="L194" s="74">
        <v>-2.8975983189425403E-3</v>
      </c>
      <c r="M194" s="13"/>
      <c r="O194" s="12">
        <v>72</v>
      </c>
      <c r="P194" s="12">
        <v>72</v>
      </c>
      <c r="Q194" s="12">
        <v>72</v>
      </c>
    </row>
    <row r="195" spans="1:17" x14ac:dyDescent="0.2">
      <c r="A195" s="70">
        <v>42892</v>
      </c>
      <c r="B195" s="71">
        <v>3148.5</v>
      </c>
      <c r="C195" s="72">
        <v>3465283</v>
      </c>
      <c r="D195" s="71">
        <v>3296.4</v>
      </c>
      <c r="E195" s="73">
        <v>1181613.5625</v>
      </c>
      <c r="F195" s="73">
        <v>4707370.6746031744</v>
      </c>
      <c r="G195" s="74">
        <v>1.1403790555734039E-2</v>
      </c>
      <c r="H195" s="74">
        <v>-0.1190141532454857</v>
      </c>
      <c r="I195" s="71">
        <v>389.3</v>
      </c>
      <c r="J195" s="74">
        <v>3.5833054058931335E-3</v>
      </c>
      <c r="K195" s="71">
        <v>7524.95</v>
      </c>
      <c r="L195" s="74">
        <v>-1.0763032570804132E-4</v>
      </c>
      <c r="M195" s="13"/>
      <c r="O195" s="12">
        <v>73</v>
      </c>
      <c r="P195" s="12">
        <v>73</v>
      </c>
      <c r="Q195" s="12">
        <v>73</v>
      </c>
    </row>
    <row r="196" spans="1:17" x14ac:dyDescent="0.2">
      <c r="A196" s="70">
        <v>42893</v>
      </c>
      <c r="B196" s="71">
        <v>3166.5</v>
      </c>
      <c r="C196" s="72">
        <v>3850791</v>
      </c>
      <c r="D196" s="71">
        <v>3289.23</v>
      </c>
      <c r="E196" s="73">
        <v>1175490.5</v>
      </c>
      <c r="F196" s="73">
        <v>4713569.7380952379</v>
      </c>
      <c r="G196" s="74">
        <v>5.7170080990947003E-3</v>
      </c>
      <c r="H196" s="74">
        <v>-0.1187396400778209</v>
      </c>
      <c r="I196" s="71">
        <v>391</v>
      </c>
      <c r="J196" s="74">
        <v>4.366812227074135E-3</v>
      </c>
      <c r="K196" s="71">
        <v>7478.62</v>
      </c>
      <c r="L196" s="74">
        <v>-6.1568515405417967E-3</v>
      </c>
      <c r="M196" s="13"/>
      <c r="O196" s="12">
        <v>74</v>
      </c>
      <c r="P196" s="12">
        <v>74</v>
      </c>
      <c r="Q196" s="12">
        <v>74</v>
      </c>
    </row>
    <row r="197" spans="1:17" x14ac:dyDescent="0.2">
      <c r="A197" s="70">
        <v>42894</v>
      </c>
      <c r="B197" s="71">
        <v>3224</v>
      </c>
      <c r="C197" s="72">
        <v>4041612</v>
      </c>
      <c r="D197" s="71">
        <v>3302.67</v>
      </c>
      <c r="E197" s="73">
        <v>1169157.5</v>
      </c>
      <c r="F197" s="73">
        <v>4711856.9523809524</v>
      </c>
      <c r="G197" s="74">
        <v>1.8158850465813892E-2</v>
      </c>
      <c r="H197" s="74">
        <v>-0.10890924315619965</v>
      </c>
      <c r="I197" s="71">
        <v>395.5</v>
      </c>
      <c r="J197" s="74">
        <v>1.1508951406649537E-2</v>
      </c>
      <c r="K197" s="71">
        <v>7449.98</v>
      </c>
      <c r="L197" s="74">
        <v>-3.8295835327908367E-3</v>
      </c>
      <c r="M197" s="13"/>
      <c r="O197" s="12">
        <v>75</v>
      </c>
      <c r="P197" s="12">
        <v>75</v>
      </c>
      <c r="Q197" s="12">
        <v>75</v>
      </c>
    </row>
    <row r="198" spans="1:17" x14ac:dyDescent="0.2">
      <c r="A198" s="70">
        <v>42895</v>
      </c>
      <c r="B198" s="71">
        <v>3264.5</v>
      </c>
      <c r="C198" s="72">
        <v>5091490</v>
      </c>
      <c r="D198" s="71">
        <v>3319.68</v>
      </c>
      <c r="E198" s="73">
        <v>1171799.8625</v>
      </c>
      <c r="F198" s="73">
        <v>4716069.4365079366</v>
      </c>
      <c r="G198" s="74">
        <v>1.2562034739454164E-2</v>
      </c>
      <c r="H198" s="74">
        <v>-0.121531037496028</v>
      </c>
      <c r="I198" s="71">
        <v>398.77</v>
      </c>
      <c r="J198" s="74">
        <v>8.2680151706699956E-3</v>
      </c>
      <c r="K198" s="71">
        <v>7527.33</v>
      </c>
      <c r="L198" s="74">
        <v>1.0382578208263604E-2</v>
      </c>
      <c r="M198" s="13"/>
      <c r="O198" s="12">
        <v>76</v>
      </c>
      <c r="P198" s="12">
        <v>76</v>
      </c>
      <c r="Q198" s="12">
        <v>76</v>
      </c>
    </row>
    <row r="199" spans="1:17" x14ac:dyDescent="0.2">
      <c r="A199" s="70">
        <v>42898</v>
      </c>
      <c r="B199" s="71">
        <v>3246</v>
      </c>
      <c r="C199" s="72">
        <v>4318718</v>
      </c>
      <c r="D199" s="71">
        <v>3342.4650000000001</v>
      </c>
      <c r="E199" s="73">
        <v>1137075.5249999999</v>
      </c>
      <c r="F199" s="73">
        <v>4686944.5873015877</v>
      </c>
      <c r="G199" s="74">
        <v>-5.6670240465614974E-3</v>
      </c>
      <c r="H199" s="74" t="s">
        <v>61</v>
      </c>
      <c r="I199" s="71">
        <v>394.05</v>
      </c>
      <c r="J199" s="74">
        <v>-1.1836396920530512E-2</v>
      </c>
      <c r="K199" s="71">
        <v>7511.87</v>
      </c>
      <c r="L199" s="74">
        <v>-2.053849107186756E-3</v>
      </c>
      <c r="M199" s="13"/>
      <c r="O199" s="12">
        <v>77</v>
      </c>
      <c r="P199" s="12">
        <v>77</v>
      </c>
      <c r="Q199" s="12">
        <v>77</v>
      </c>
    </row>
    <row r="200" spans="1:17" x14ac:dyDescent="0.2">
      <c r="A200" s="70">
        <v>42899</v>
      </c>
      <c r="B200" s="71">
        <v>3217.5</v>
      </c>
      <c r="C200" s="72">
        <v>7012149</v>
      </c>
      <c r="D200" s="71">
        <v>3370.3950000000004</v>
      </c>
      <c r="E200" s="73">
        <v>1140658.3625</v>
      </c>
      <c r="F200" s="73">
        <v>4691386.3809523806</v>
      </c>
      <c r="G200" s="74">
        <v>-8.7800369685766544E-3</v>
      </c>
      <c r="H200" s="74">
        <v>-0.1304373502635362</v>
      </c>
      <c r="I200" s="71">
        <v>394.65</v>
      </c>
      <c r="J200" s="74">
        <v>1.5226494099733756E-3</v>
      </c>
      <c r="K200" s="71">
        <v>7500.44</v>
      </c>
      <c r="L200" s="74">
        <v>-1.5215918273346896E-3</v>
      </c>
      <c r="M200" s="13"/>
      <c r="O200" s="12">
        <v>78</v>
      </c>
      <c r="P200" s="12">
        <v>78</v>
      </c>
      <c r="Q200" s="12">
        <v>78</v>
      </c>
    </row>
    <row r="201" spans="1:17" x14ac:dyDescent="0.2">
      <c r="A201" s="70">
        <v>42900</v>
      </c>
      <c r="B201" s="71">
        <v>3142.5</v>
      </c>
      <c r="C201" s="72">
        <v>4934003</v>
      </c>
      <c r="D201" s="71">
        <v>3384.8849999999998</v>
      </c>
      <c r="E201" s="73">
        <v>1175724.5375000001</v>
      </c>
      <c r="F201" s="73">
        <v>4698875.6825396828</v>
      </c>
      <c r="G201" s="74">
        <v>-2.3310023310023298E-2</v>
      </c>
      <c r="H201" s="74">
        <v>-0.15595833999041375</v>
      </c>
      <c r="I201" s="71">
        <v>387.54</v>
      </c>
      <c r="J201" s="74">
        <v>-1.8015963511972544E-2</v>
      </c>
      <c r="K201" s="71">
        <v>7474.4</v>
      </c>
      <c r="L201" s="74">
        <v>-3.4717963212824721E-3</v>
      </c>
      <c r="M201" s="13"/>
      <c r="O201" s="12">
        <v>79</v>
      </c>
      <c r="P201" s="12">
        <v>79</v>
      </c>
      <c r="Q201" s="12">
        <v>79</v>
      </c>
    </row>
    <row r="202" spans="1:17" x14ac:dyDescent="0.2">
      <c r="A202" s="70">
        <v>42901</v>
      </c>
      <c r="B202" s="71">
        <v>3073</v>
      </c>
      <c r="C202" s="72">
        <v>5402594</v>
      </c>
      <c r="D202" s="71">
        <v>3379.8450000000003</v>
      </c>
      <c r="E202" s="73">
        <v>1158485.7</v>
      </c>
      <c r="F202" s="73">
        <v>4706076.2857142854</v>
      </c>
      <c r="G202" s="74">
        <v>-2.2116149562450227E-2</v>
      </c>
      <c r="H202" s="74">
        <v>-0.14182345719973455</v>
      </c>
      <c r="I202" s="71">
        <v>380.84</v>
      </c>
      <c r="J202" s="74">
        <v>-1.7288537957372285E-2</v>
      </c>
      <c r="K202" s="71">
        <v>7419.36</v>
      </c>
      <c r="L202" s="74">
        <v>-7.363801776731238E-3</v>
      </c>
      <c r="M202" s="13"/>
      <c r="O202" s="12">
        <v>80</v>
      </c>
      <c r="P202" s="12">
        <v>80</v>
      </c>
      <c r="Q202" s="12">
        <v>80</v>
      </c>
    </row>
    <row r="203" spans="1:17" x14ac:dyDescent="0.2">
      <c r="A203" s="70">
        <v>42902</v>
      </c>
      <c r="B203" s="71">
        <v>3044</v>
      </c>
      <c r="C203" s="72">
        <v>8644906</v>
      </c>
      <c r="D203" s="71">
        <v>3348.1349999999998</v>
      </c>
      <c r="E203" s="73">
        <v>1150838.6375</v>
      </c>
      <c r="F203" s="73">
        <v>4735342.666666667</v>
      </c>
      <c r="G203" s="74">
        <v>-9.4370322160755027E-3</v>
      </c>
      <c r="H203" s="74">
        <v>-0.15018288948069247</v>
      </c>
      <c r="I203" s="71">
        <v>379.47</v>
      </c>
      <c r="J203" s="74">
        <v>-3.5973112068058422E-3</v>
      </c>
      <c r="K203" s="71">
        <v>7463.54</v>
      </c>
      <c r="L203" s="74">
        <v>5.9546915097798969E-3</v>
      </c>
      <c r="M203" s="13"/>
      <c r="O203" s="12">
        <v>81</v>
      </c>
      <c r="P203" s="12">
        <v>81</v>
      </c>
      <c r="Q203" s="12">
        <v>81</v>
      </c>
    </row>
    <row r="204" spans="1:17" x14ac:dyDescent="0.2">
      <c r="A204" s="70">
        <v>42905</v>
      </c>
      <c r="B204" s="71">
        <v>3088</v>
      </c>
      <c r="C204" s="72">
        <v>3763059</v>
      </c>
      <c r="D204" s="71">
        <v>3301.83</v>
      </c>
      <c r="E204" s="73">
        <v>1181293.125</v>
      </c>
      <c r="F204" s="73">
        <v>4737537.7936507938</v>
      </c>
      <c r="G204" s="74">
        <v>1.4454664914586024E-2</v>
      </c>
      <c r="H204" s="74">
        <v>-0.13813688592839291</v>
      </c>
      <c r="I204" s="71">
        <v>386.12</v>
      </c>
      <c r="J204" s="74">
        <v>1.7524441984873684E-2</v>
      </c>
      <c r="K204" s="71">
        <v>7523.81</v>
      </c>
      <c r="L204" s="74">
        <v>8.0752565136652521E-3</v>
      </c>
      <c r="M204" s="13"/>
      <c r="O204" s="12">
        <v>82</v>
      </c>
      <c r="P204" s="12">
        <v>82</v>
      </c>
      <c r="Q204" s="12">
        <v>82</v>
      </c>
    </row>
    <row r="205" spans="1:17" x14ac:dyDescent="0.2">
      <c r="A205" s="70">
        <v>42906</v>
      </c>
      <c r="B205" s="71">
        <v>3000</v>
      </c>
      <c r="C205" s="72">
        <v>6569828</v>
      </c>
      <c r="D205" s="71">
        <v>3268.65</v>
      </c>
      <c r="E205" s="73">
        <v>1167817.3125</v>
      </c>
      <c r="F205" s="73">
        <v>4739682.555555556</v>
      </c>
      <c r="G205" s="74">
        <v>-2.8497409326424861E-2</v>
      </c>
      <c r="H205" s="74">
        <v>-0.16309444072337576</v>
      </c>
      <c r="I205" s="71">
        <v>374.22</v>
      </c>
      <c r="J205" s="74">
        <v>-3.0819434372733823E-2</v>
      </c>
      <c r="K205" s="71">
        <v>7472.71</v>
      </c>
      <c r="L205" s="74">
        <v>-6.7917717220398188E-3</v>
      </c>
      <c r="M205" s="13"/>
      <c r="O205" s="12">
        <v>83</v>
      </c>
      <c r="P205" s="12">
        <v>83</v>
      </c>
      <c r="Q205" s="12">
        <v>83</v>
      </c>
    </row>
    <row r="206" spans="1:17" x14ac:dyDescent="0.2">
      <c r="A206" s="70">
        <v>42907</v>
      </c>
      <c r="B206" s="71">
        <v>3020</v>
      </c>
      <c r="C206" s="72">
        <v>4838198</v>
      </c>
      <c r="D206" s="71">
        <v>3222.9750000000004</v>
      </c>
      <c r="E206" s="73">
        <v>1176253.9375</v>
      </c>
      <c r="F206" s="73">
        <v>4719631.5079365084</v>
      </c>
      <c r="G206" s="74">
        <v>6.6666666666665986E-3</v>
      </c>
      <c r="H206" s="74">
        <v>-0.12659517241379314</v>
      </c>
      <c r="I206" s="71">
        <v>377.09</v>
      </c>
      <c r="J206" s="74">
        <v>7.6692854470630234E-3</v>
      </c>
      <c r="K206" s="71">
        <v>7447.79</v>
      </c>
      <c r="L206" s="74">
        <v>-3.3348008955251807E-3</v>
      </c>
      <c r="M206" s="13"/>
      <c r="O206" s="12">
        <v>84</v>
      </c>
      <c r="P206" s="12">
        <v>84</v>
      </c>
      <c r="Q206" s="12">
        <v>84</v>
      </c>
    </row>
    <row r="207" spans="1:17" x14ac:dyDescent="0.2">
      <c r="A207" s="70">
        <v>42908</v>
      </c>
      <c r="B207" s="71">
        <v>3038.5</v>
      </c>
      <c r="C207" s="72">
        <v>4576943</v>
      </c>
      <c r="D207" s="71">
        <v>3197.25</v>
      </c>
      <c r="E207" s="73">
        <v>1182297.75</v>
      </c>
      <c r="F207" s="73">
        <v>4726077.3412698414</v>
      </c>
      <c r="G207" s="74">
        <v>6.1258278145694955E-3</v>
      </c>
      <c r="H207" s="74">
        <v>-0.12473292787390777</v>
      </c>
      <c r="I207" s="71">
        <v>377.81</v>
      </c>
      <c r="J207" s="74">
        <v>1.9093585085789844E-3</v>
      </c>
      <c r="K207" s="71">
        <v>7439.29</v>
      </c>
      <c r="L207" s="74">
        <v>-1.1412781509683168E-3</v>
      </c>
      <c r="M207" s="13"/>
      <c r="O207" s="12">
        <v>85</v>
      </c>
      <c r="P207" s="12">
        <v>85</v>
      </c>
      <c r="Q207" s="12">
        <v>85</v>
      </c>
    </row>
    <row r="208" spans="1:17" x14ac:dyDescent="0.2">
      <c r="A208" s="70">
        <v>42909</v>
      </c>
      <c r="B208" s="71">
        <v>3052.5</v>
      </c>
      <c r="C208" s="72">
        <v>4805084</v>
      </c>
      <c r="D208" s="71">
        <v>3190.0050000000001</v>
      </c>
      <c r="E208" s="73">
        <v>1174657.55</v>
      </c>
      <c r="F208" s="73">
        <v>4735480.9126984123</v>
      </c>
      <c r="G208" s="74">
        <v>4.6075366134605833E-3</v>
      </c>
      <c r="H208" s="74">
        <v>-0.12793867924528313</v>
      </c>
      <c r="I208" s="71">
        <v>378.5</v>
      </c>
      <c r="J208" s="74">
        <v>1.8263148143247143E-3</v>
      </c>
      <c r="K208" s="71">
        <v>7424.13</v>
      </c>
      <c r="L208" s="74">
        <v>-2.0378288788311938E-3</v>
      </c>
      <c r="M208" s="13"/>
      <c r="O208" s="12">
        <v>86</v>
      </c>
      <c r="P208" s="12">
        <v>86</v>
      </c>
      <c r="Q208" s="12">
        <v>86</v>
      </c>
    </row>
    <row r="209" spans="1:17" x14ac:dyDescent="0.2">
      <c r="A209" s="70">
        <v>42912</v>
      </c>
      <c r="B209" s="71">
        <v>3057</v>
      </c>
      <c r="C209" s="72">
        <v>3612927</v>
      </c>
      <c r="D209" s="71">
        <v>3191.7900000000004</v>
      </c>
      <c r="E209" s="73">
        <v>1196124.1625000001</v>
      </c>
      <c r="F209" s="73">
        <v>4743411.8809523806</v>
      </c>
      <c r="G209" s="74">
        <v>1.4742014742015197E-3</v>
      </c>
      <c r="H209" s="74">
        <v>-0.13919560181299306</v>
      </c>
      <c r="I209" s="71">
        <v>376.97</v>
      </c>
      <c r="J209" s="74">
        <v>-4.0422721268162931E-3</v>
      </c>
      <c r="K209" s="71">
        <v>7446.8</v>
      </c>
      <c r="L209" s="74">
        <v>3.0535564436506846E-3</v>
      </c>
      <c r="M209" s="13"/>
      <c r="O209" s="12">
        <v>87</v>
      </c>
      <c r="P209" s="12">
        <v>87</v>
      </c>
      <c r="Q209" s="12">
        <v>87</v>
      </c>
    </row>
    <row r="210" spans="1:17" x14ac:dyDescent="0.2">
      <c r="A210" s="70">
        <v>42913</v>
      </c>
      <c r="B210" s="71">
        <v>3157</v>
      </c>
      <c r="C210" s="72">
        <v>5669155</v>
      </c>
      <c r="D210" s="71">
        <v>3185.28</v>
      </c>
      <c r="E210" s="73">
        <v>1186773.8875</v>
      </c>
      <c r="F210" s="73">
        <v>4771843.722222222</v>
      </c>
      <c r="G210" s="74">
        <v>3.2711808963035605E-2</v>
      </c>
      <c r="H210" s="74">
        <v>-0.10854970760233928</v>
      </c>
      <c r="I210" s="71">
        <v>383.48</v>
      </c>
      <c r="J210" s="74">
        <v>1.7269278722444659E-2</v>
      </c>
      <c r="K210" s="71">
        <v>7434.36</v>
      </c>
      <c r="L210" s="74">
        <v>-1.6705161948756819E-3</v>
      </c>
      <c r="M210" s="13"/>
      <c r="O210" s="12">
        <v>88</v>
      </c>
      <c r="P210" s="12">
        <v>88</v>
      </c>
      <c r="Q210" s="12">
        <v>88</v>
      </c>
    </row>
    <row r="211" spans="1:17" x14ac:dyDescent="0.2">
      <c r="A211" s="70">
        <v>42914</v>
      </c>
      <c r="B211" s="71">
        <v>3155.5</v>
      </c>
      <c r="C211" s="72">
        <v>6394784</v>
      </c>
      <c r="D211" s="71">
        <v>3218.25</v>
      </c>
      <c r="E211" s="73">
        <v>1219858.0874999999</v>
      </c>
      <c r="F211" s="73">
        <v>4815496.8015873013</v>
      </c>
      <c r="G211" s="74">
        <v>-4.7513462147608099E-4</v>
      </c>
      <c r="H211" s="74">
        <v>-0.12953675415715693</v>
      </c>
      <c r="I211" s="71">
        <v>385.59</v>
      </c>
      <c r="J211" s="74">
        <v>5.5022426202147035E-3</v>
      </c>
      <c r="K211" s="71">
        <v>7387.8</v>
      </c>
      <c r="L211" s="74">
        <v>-6.2628121317772623E-3</v>
      </c>
      <c r="M211" s="13"/>
      <c r="O211" s="12">
        <v>89</v>
      </c>
      <c r="P211" s="12">
        <v>89</v>
      </c>
      <c r="Q211" s="12">
        <v>89</v>
      </c>
    </row>
    <row r="212" spans="1:17" x14ac:dyDescent="0.2">
      <c r="A212" s="70">
        <v>42915</v>
      </c>
      <c r="B212" s="71">
        <v>3232.5</v>
      </c>
      <c r="C212" s="72">
        <v>6621173</v>
      </c>
      <c r="D212" s="71">
        <v>3246.7049999999999</v>
      </c>
      <c r="E212" s="73">
        <v>1230595.0249999999</v>
      </c>
      <c r="F212" s="73">
        <v>4844716.6587301586</v>
      </c>
      <c r="G212" s="74">
        <v>2.4401838060529313E-2</v>
      </c>
      <c r="H212" s="74">
        <v>-0.13667415996213916</v>
      </c>
      <c r="I212" s="71">
        <v>386.96</v>
      </c>
      <c r="J212" s="74">
        <v>3.5529967063461232E-3</v>
      </c>
      <c r="K212" s="71">
        <v>7350.32</v>
      </c>
      <c r="L212" s="74">
        <v>-5.073228836730892E-3</v>
      </c>
      <c r="M212" s="13"/>
      <c r="O212" s="12">
        <v>90</v>
      </c>
      <c r="P212" s="12">
        <v>90</v>
      </c>
      <c r="Q212" s="12">
        <v>90</v>
      </c>
    </row>
    <row r="213" spans="1:17" x14ac:dyDescent="0.2">
      <c r="A213" s="70">
        <v>42916</v>
      </c>
      <c r="B213" s="71">
        <v>3242</v>
      </c>
      <c r="C213" s="72">
        <v>5054090</v>
      </c>
      <c r="D213" s="71">
        <v>3287.4450000000002</v>
      </c>
      <c r="E213" s="73">
        <v>1256685.5</v>
      </c>
      <c r="F213" s="73">
        <v>4869755.4920634916</v>
      </c>
      <c r="G213" s="74">
        <v>2.9389017788090666E-3</v>
      </c>
      <c r="H213" s="74">
        <v>-0.13141865022917654</v>
      </c>
      <c r="I213" s="71">
        <v>387.31</v>
      </c>
      <c r="J213" s="74">
        <v>9.0448625180905573E-4</v>
      </c>
      <c r="K213" s="71">
        <v>7312.72</v>
      </c>
      <c r="L213" s="74">
        <v>-5.1154235461856601E-3</v>
      </c>
      <c r="M213" s="13"/>
      <c r="O213" s="12">
        <v>91</v>
      </c>
      <c r="P213" s="12">
        <v>91</v>
      </c>
      <c r="Q213" s="12">
        <v>91</v>
      </c>
    </row>
    <row r="214" spans="1:17" x14ac:dyDescent="0.2">
      <c r="A214" s="70">
        <v>42919</v>
      </c>
      <c r="B214" s="71">
        <v>3374.5</v>
      </c>
      <c r="C214" s="72">
        <v>6607830</v>
      </c>
      <c r="D214" s="71">
        <v>3327.2400000000002</v>
      </c>
      <c r="E214" s="73">
        <v>1261515.1499999999</v>
      </c>
      <c r="F214" s="73">
        <v>4911307.9603174599</v>
      </c>
      <c r="G214" s="74">
        <v>4.0869833436150582E-2</v>
      </c>
      <c r="H214" s="74">
        <v>-0.10368823113207548</v>
      </c>
      <c r="I214" s="71">
        <v>399.54</v>
      </c>
      <c r="J214" s="74">
        <v>3.1576773127468982E-2</v>
      </c>
      <c r="K214" s="71">
        <v>7377.09</v>
      </c>
      <c r="L214" s="74">
        <v>8.8024702162805557E-3</v>
      </c>
      <c r="M214" s="13"/>
      <c r="O214" s="12">
        <v>92</v>
      </c>
      <c r="P214" s="12">
        <v>92</v>
      </c>
      <c r="Q214" s="12">
        <v>92</v>
      </c>
    </row>
    <row r="215" spans="1:17" x14ac:dyDescent="0.2">
      <c r="A215" s="70">
        <v>42920</v>
      </c>
      <c r="B215" s="71">
        <v>3378.5</v>
      </c>
      <c r="C215" s="72">
        <v>4488264</v>
      </c>
      <c r="D215" s="71">
        <v>3393.9150000000004</v>
      </c>
      <c r="E215" s="73">
        <v>1315932.7124999999</v>
      </c>
      <c r="F215" s="73">
        <v>4913996.5396825401</v>
      </c>
      <c r="G215" s="74">
        <v>1.1853607941916255E-3</v>
      </c>
      <c r="H215" s="74">
        <v>-0.10451302652106087</v>
      </c>
      <c r="I215" s="71">
        <v>401.45</v>
      </c>
      <c r="J215" s="74">
        <v>4.7804975722078868E-3</v>
      </c>
      <c r="K215" s="71">
        <v>7357.23</v>
      </c>
      <c r="L215" s="74">
        <v>-2.6921184369447237E-3</v>
      </c>
      <c r="M215" s="13"/>
      <c r="O215" s="12">
        <v>93</v>
      </c>
      <c r="P215" s="12">
        <v>93</v>
      </c>
      <c r="Q215" s="12">
        <v>93</v>
      </c>
    </row>
    <row r="216" spans="1:17" x14ac:dyDescent="0.2">
      <c r="A216" s="70">
        <v>42921</v>
      </c>
      <c r="B216" s="71">
        <v>3370.5</v>
      </c>
      <c r="C216" s="72">
        <v>6735560</v>
      </c>
      <c r="D216" s="71">
        <v>3440.43</v>
      </c>
      <c r="E216" s="73">
        <v>1328719.9750000001</v>
      </c>
      <c r="F216" s="73">
        <v>4941288.6984126987</v>
      </c>
      <c r="G216" s="74">
        <v>-2.3679147550688118E-3</v>
      </c>
      <c r="H216" s="74">
        <v>-0.12056831288343561</v>
      </c>
      <c r="I216" s="71">
        <v>402.37</v>
      </c>
      <c r="J216" s="74">
        <v>2.2916926142733107E-3</v>
      </c>
      <c r="K216" s="71">
        <v>7367.6</v>
      </c>
      <c r="L216" s="74">
        <v>1.4094978680836423E-3</v>
      </c>
      <c r="M216" s="13"/>
      <c r="O216" s="12">
        <v>94</v>
      </c>
      <c r="P216" s="12">
        <v>94</v>
      </c>
      <c r="Q216" s="12">
        <v>94</v>
      </c>
    </row>
    <row r="217" spans="1:17" x14ac:dyDescent="0.2">
      <c r="A217" s="70">
        <v>42922</v>
      </c>
      <c r="B217" s="71">
        <v>3347.5</v>
      </c>
      <c r="C217" s="72">
        <v>4354996</v>
      </c>
      <c r="D217" s="71">
        <v>3485.58</v>
      </c>
      <c r="E217" s="73">
        <v>1364779.5874999999</v>
      </c>
      <c r="F217" s="73">
        <v>4935759.7380952379</v>
      </c>
      <c r="G217" s="74">
        <v>-6.8239133659694362E-3</v>
      </c>
      <c r="H217" s="74">
        <v>-0.11059275947793668</v>
      </c>
      <c r="I217" s="71">
        <v>397.9</v>
      </c>
      <c r="J217" s="74">
        <v>-1.1109178119641183E-2</v>
      </c>
      <c r="K217" s="71">
        <v>7337.28</v>
      </c>
      <c r="L217" s="74">
        <v>-4.115315706607392E-3</v>
      </c>
      <c r="M217" s="13"/>
      <c r="O217" s="12">
        <v>95</v>
      </c>
      <c r="P217" s="12">
        <v>95</v>
      </c>
      <c r="Q217" s="12">
        <v>95</v>
      </c>
    </row>
    <row r="218" spans="1:17" x14ac:dyDescent="0.2">
      <c r="A218" s="70">
        <v>42923</v>
      </c>
      <c r="B218" s="71">
        <v>3362</v>
      </c>
      <c r="C218" s="72">
        <v>2866487</v>
      </c>
      <c r="D218" s="71">
        <v>3509.73</v>
      </c>
      <c r="E218" s="73">
        <v>1368696.8875</v>
      </c>
      <c r="F218" s="73">
        <v>4935516.7936507938</v>
      </c>
      <c r="G218" s="74">
        <v>4.331590739357738E-3</v>
      </c>
      <c r="H218" s="74">
        <v>-0.12326442189421905</v>
      </c>
      <c r="I218" s="71">
        <v>395.17</v>
      </c>
      <c r="J218" s="74">
        <v>-6.8610203568735262E-3</v>
      </c>
      <c r="K218" s="71">
        <v>7350.92</v>
      </c>
      <c r="L218" s="74">
        <v>1.8589995202582532E-3</v>
      </c>
      <c r="M218" s="13"/>
      <c r="O218" s="12">
        <v>96</v>
      </c>
      <c r="P218" s="12">
        <v>96</v>
      </c>
      <c r="Q218" s="12">
        <v>96</v>
      </c>
    </row>
    <row r="219" spans="1:17" x14ac:dyDescent="0.2">
      <c r="A219" s="70">
        <v>42926</v>
      </c>
      <c r="B219" s="71">
        <v>3398.5</v>
      </c>
      <c r="C219" s="72">
        <v>4830108</v>
      </c>
      <c r="D219" s="71">
        <v>3534.93</v>
      </c>
      <c r="E219" s="73">
        <v>1340884.3500000001</v>
      </c>
      <c r="F219" s="73">
        <v>4945762.9603174599</v>
      </c>
      <c r="G219" s="74">
        <v>1.0856632956573575E-2</v>
      </c>
      <c r="H219" s="74">
        <v>-0.11592016129032245</v>
      </c>
      <c r="I219" s="71">
        <v>399.64</v>
      </c>
      <c r="J219" s="74">
        <v>1.1311587418073143E-2</v>
      </c>
      <c r="K219" s="71">
        <v>7370.03</v>
      </c>
      <c r="L219" s="74">
        <v>2.5996745985537029E-3</v>
      </c>
      <c r="M219" s="13"/>
      <c r="O219" s="12">
        <v>97</v>
      </c>
      <c r="P219" s="12">
        <v>97</v>
      </c>
      <c r="Q219" s="12">
        <v>97</v>
      </c>
    </row>
    <row r="220" spans="1:17" x14ac:dyDescent="0.2">
      <c r="A220" s="70">
        <v>42927</v>
      </c>
      <c r="B220" s="71">
        <v>3425.5</v>
      </c>
      <c r="C220" s="72">
        <v>4632423</v>
      </c>
      <c r="D220" s="71">
        <v>3539.9700000000003</v>
      </c>
      <c r="E220" s="73">
        <v>1347276.7250000001</v>
      </c>
      <c r="F220" s="73">
        <v>4937368.2063492062</v>
      </c>
      <c r="G220" s="74">
        <v>7.9446814771222396E-3</v>
      </c>
      <c r="H220" s="74">
        <v>-0.12196113989637303</v>
      </c>
      <c r="I220" s="71">
        <v>401.71</v>
      </c>
      <c r="J220" s="74">
        <v>5.1796616955259722E-3</v>
      </c>
      <c r="K220" s="71">
        <v>7329.76</v>
      </c>
      <c r="L220" s="74">
        <v>-5.4640211776613157E-3</v>
      </c>
      <c r="M220" s="13"/>
      <c r="O220" s="12">
        <v>98</v>
      </c>
      <c r="P220" s="12">
        <v>98</v>
      </c>
      <c r="Q220" s="12">
        <v>98</v>
      </c>
    </row>
    <row r="221" spans="1:17" x14ac:dyDescent="0.2">
      <c r="A221" s="70">
        <v>42928</v>
      </c>
      <c r="B221" s="71">
        <v>3453</v>
      </c>
      <c r="C221" s="72">
        <v>5733160</v>
      </c>
      <c r="D221" s="71">
        <v>3549.84</v>
      </c>
      <c r="E221" s="73">
        <v>1317530.1499999999</v>
      </c>
      <c r="F221" s="73">
        <v>4947022.6587301586</v>
      </c>
      <c r="G221" s="74">
        <v>8.0280251058240104E-3</v>
      </c>
      <c r="H221" s="74">
        <v>-0.11768935587026041</v>
      </c>
      <c r="I221" s="71">
        <v>409.41</v>
      </c>
      <c r="J221" s="74">
        <v>1.9168056558213742E-2</v>
      </c>
      <c r="K221" s="71">
        <v>7416.93</v>
      </c>
      <c r="L221" s="74">
        <v>1.1892613127851392E-2</v>
      </c>
      <c r="M221" s="13"/>
      <c r="O221" s="12">
        <v>99</v>
      </c>
      <c r="P221" s="12">
        <v>99</v>
      </c>
      <c r="Q221" s="12">
        <v>99</v>
      </c>
    </row>
    <row r="222" spans="1:17" x14ac:dyDescent="0.2">
      <c r="A222" s="70">
        <v>42929</v>
      </c>
      <c r="B222" s="71">
        <v>3420</v>
      </c>
      <c r="C222" s="72">
        <v>5136899</v>
      </c>
      <c r="D222" s="71">
        <v>3567.1650000000004</v>
      </c>
      <c r="E222" s="73">
        <v>1327519.6125</v>
      </c>
      <c r="F222" s="73">
        <v>4930823.1269841269</v>
      </c>
      <c r="G222" s="74">
        <v>-9.5569070373587861E-3</v>
      </c>
      <c r="H222" s="74">
        <v>-0.12462853647346694</v>
      </c>
      <c r="I222" s="71">
        <v>410.62</v>
      </c>
      <c r="J222" s="74">
        <v>2.9554725092204581E-3</v>
      </c>
      <c r="K222" s="71">
        <v>7413.44</v>
      </c>
      <c r="L222" s="74">
        <v>-4.7054509075872275E-4</v>
      </c>
      <c r="M222" s="13"/>
      <c r="O222" s="12">
        <v>100</v>
      </c>
      <c r="P222" s="12">
        <v>100</v>
      </c>
      <c r="Q222" s="12">
        <v>100</v>
      </c>
    </row>
    <row r="223" spans="1:17" x14ac:dyDescent="0.2">
      <c r="A223" s="70">
        <v>42930</v>
      </c>
      <c r="B223" s="71">
        <v>3448</v>
      </c>
      <c r="C223" s="72">
        <v>3691861</v>
      </c>
      <c r="D223" s="71">
        <v>3582.3900000000003</v>
      </c>
      <c r="E223" s="73">
        <v>1324198.425</v>
      </c>
      <c r="F223" s="73">
        <v>4926504.3174603172</v>
      </c>
      <c r="G223" s="74">
        <v>8.1871345029240761E-3</v>
      </c>
      <c r="H223" s="74">
        <v>-0.11982078437356924</v>
      </c>
      <c r="I223" s="71">
        <v>416.36</v>
      </c>
      <c r="J223" s="74">
        <v>1.3978861234231088E-2</v>
      </c>
      <c r="K223" s="71">
        <v>7378.39</v>
      </c>
      <c r="L223" s="74">
        <v>-4.7278995985667871E-3</v>
      </c>
      <c r="M223" s="13"/>
      <c r="O223" s="12">
        <v>101</v>
      </c>
      <c r="P223" s="12">
        <v>101</v>
      </c>
      <c r="Q223" s="12">
        <v>101</v>
      </c>
    </row>
    <row r="224" spans="1:17" x14ac:dyDescent="0.2">
      <c r="A224" s="70">
        <v>42933</v>
      </c>
      <c r="B224" s="71">
        <v>3472.5</v>
      </c>
      <c r="C224" s="72">
        <v>4171614</v>
      </c>
      <c r="D224" s="71">
        <v>3600.4500000000003</v>
      </c>
      <c r="E224" s="73">
        <v>1262285.3625</v>
      </c>
      <c r="F224" s="73">
        <v>4936419.4920634916</v>
      </c>
      <c r="G224" s="74">
        <v>7.1055684454757184E-3</v>
      </c>
      <c r="H224" s="74">
        <v>-0.11854759557038841</v>
      </c>
      <c r="I224" s="71">
        <v>420.13</v>
      </c>
      <c r="J224" s="74">
        <v>9.0546642328752647E-3</v>
      </c>
      <c r="K224" s="71">
        <v>7404.13</v>
      </c>
      <c r="L224" s="74">
        <v>3.4885659337606789E-3</v>
      </c>
      <c r="M224" s="13"/>
      <c r="O224" s="12">
        <v>102</v>
      </c>
      <c r="P224" s="12">
        <v>102</v>
      </c>
      <c r="Q224" s="12">
        <v>102</v>
      </c>
    </row>
    <row r="225" spans="1:17" x14ac:dyDescent="0.2">
      <c r="A225" s="70">
        <v>42934</v>
      </c>
      <c r="B225" s="71">
        <v>3448</v>
      </c>
      <c r="C225" s="72">
        <v>4824460</v>
      </c>
      <c r="D225" s="71">
        <v>3615.9900000000002</v>
      </c>
      <c r="E225" s="73">
        <v>1267392.3</v>
      </c>
      <c r="F225" s="73">
        <v>4940870.5476190476</v>
      </c>
      <c r="G225" s="74">
        <v>-7.0554355651547551E-3</v>
      </c>
      <c r="H225" s="74">
        <v>-0.12536335078534033</v>
      </c>
      <c r="I225" s="71">
        <v>413.48</v>
      </c>
      <c r="J225" s="74">
        <v>-1.582843405612544E-2</v>
      </c>
      <c r="K225" s="71">
        <v>7390.22</v>
      </c>
      <c r="L225" s="74">
        <v>-1.878681222506895E-3</v>
      </c>
      <c r="M225" s="13"/>
      <c r="O225" s="12">
        <v>103</v>
      </c>
      <c r="P225" s="12">
        <v>103</v>
      </c>
      <c r="Q225" s="12">
        <v>103</v>
      </c>
    </row>
    <row r="226" spans="1:17" x14ac:dyDescent="0.2">
      <c r="A226" s="70">
        <v>42935</v>
      </c>
      <c r="B226" s="71">
        <v>3446.5</v>
      </c>
      <c r="C226" s="72">
        <v>4103556</v>
      </c>
      <c r="D226" s="71">
        <v>3620.7150000000001</v>
      </c>
      <c r="E226" s="73">
        <v>1245575.2</v>
      </c>
      <c r="F226" s="73">
        <v>4935289.2142857146</v>
      </c>
      <c r="G226" s="74">
        <v>-4.3503480278417328E-4</v>
      </c>
      <c r="H226" s="74">
        <v>-0.12506990697674414</v>
      </c>
      <c r="I226" s="71">
        <v>417.67</v>
      </c>
      <c r="J226" s="74">
        <v>1.0133501015768598E-2</v>
      </c>
      <c r="K226" s="71">
        <v>7430.91</v>
      </c>
      <c r="L226" s="74">
        <v>5.5059253987026491E-3</v>
      </c>
      <c r="M226" s="13"/>
      <c r="O226" s="12">
        <v>104</v>
      </c>
      <c r="P226" s="12">
        <v>104</v>
      </c>
      <c r="Q226" s="12">
        <v>104</v>
      </c>
    </row>
    <row r="227" spans="1:17" x14ac:dyDescent="0.2">
      <c r="A227" s="70">
        <v>42936</v>
      </c>
      <c r="B227" s="71">
        <v>3385.5</v>
      </c>
      <c r="C227" s="72">
        <v>6193033</v>
      </c>
      <c r="D227" s="71">
        <v>3619.3500000000004</v>
      </c>
      <c r="E227" s="73">
        <v>1236392.175</v>
      </c>
      <c r="F227" s="73">
        <v>4949271.4126984123</v>
      </c>
      <c r="G227" s="74">
        <v>-1.7699115044247815E-2</v>
      </c>
      <c r="H227" s="74">
        <v>-0.14284482758620698</v>
      </c>
      <c r="I227" s="71">
        <v>409.95</v>
      </c>
      <c r="J227" s="74">
        <v>-1.8483491751861592E-2</v>
      </c>
      <c r="K227" s="71">
        <v>7487.87</v>
      </c>
      <c r="L227" s="74">
        <v>7.6652792188305341E-3</v>
      </c>
      <c r="M227" s="13"/>
      <c r="O227" s="12">
        <v>105</v>
      </c>
      <c r="P227" s="12">
        <v>105</v>
      </c>
      <c r="Q227" s="12">
        <v>105</v>
      </c>
    </row>
    <row r="228" spans="1:17" x14ac:dyDescent="0.2">
      <c r="A228" s="70">
        <v>42937</v>
      </c>
      <c r="B228" s="71">
        <v>3353</v>
      </c>
      <c r="C228" s="72">
        <v>4232045</v>
      </c>
      <c r="D228" s="71">
        <v>3612.105</v>
      </c>
      <c r="E228" s="73">
        <v>1256593.3</v>
      </c>
      <c r="F228" s="73">
        <v>4940764.8809523806</v>
      </c>
      <c r="G228" s="74">
        <v>-9.5997636981243195E-3</v>
      </c>
      <c r="H228" s="74">
        <v>-0.1268904996034893</v>
      </c>
      <c r="I228" s="71">
        <v>405.32</v>
      </c>
      <c r="J228" s="74">
        <v>-1.1294060251250126E-2</v>
      </c>
      <c r="K228" s="71">
        <v>7452.91</v>
      </c>
      <c r="L228" s="74">
        <v>-4.6688844758255854E-3</v>
      </c>
      <c r="M228" s="13"/>
      <c r="O228" s="12">
        <v>106</v>
      </c>
      <c r="P228" s="12">
        <v>106</v>
      </c>
      <c r="Q228" s="12">
        <v>106</v>
      </c>
    </row>
    <row r="229" spans="1:17" x14ac:dyDescent="0.2">
      <c r="A229" s="70">
        <v>42940</v>
      </c>
      <c r="B229" s="71">
        <v>3324</v>
      </c>
      <c r="C229" s="72">
        <v>5988950</v>
      </c>
      <c r="D229" s="71">
        <v>3592.1550000000002</v>
      </c>
      <c r="E229" s="73">
        <v>1249430.3125</v>
      </c>
      <c r="F229" s="73">
        <v>4960025.3571428573</v>
      </c>
      <c r="G229" s="74">
        <v>-8.6489710706829648E-3</v>
      </c>
      <c r="H229" s="74">
        <v>-0.12722440114979228</v>
      </c>
      <c r="I229" s="71">
        <v>404.86</v>
      </c>
      <c r="J229" s="74">
        <v>-1.1349057534786322E-3</v>
      </c>
      <c r="K229" s="71">
        <v>7377.73</v>
      </c>
      <c r="L229" s="74">
        <v>-1.0087335014108634E-2</v>
      </c>
      <c r="M229" s="13"/>
      <c r="O229" s="12">
        <v>107</v>
      </c>
      <c r="P229" s="12">
        <v>107</v>
      </c>
      <c r="Q229" s="12">
        <v>107</v>
      </c>
    </row>
    <row r="230" spans="1:17" x14ac:dyDescent="0.2">
      <c r="A230" s="70">
        <v>42941</v>
      </c>
      <c r="B230" s="71">
        <v>3475</v>
      </c>
      <c r="C230" s="72">
        <v>6130564</v>
      </c>
      <c r="D230" s="71">
        <v>3560.9700000000003</v>
      </c>
      <c r="E230" s="73">
        <v>1279130.6000000001</v>
      </c>
      <c r="F230" s="73">
        <v>4947935.0396825401</v>
      </c>
      <c r="G230" s="74">
        <v>4.5427196149217863E-2</v>
      </c>
      <c r="H230" s="74">
        <v>-9.4845238095238149E-2</v>
      </c>
      <c r="I230" s="71">
        <v>415.41</v>
      </c>
      <c r="J230" s="74">
        <v>2.605839055475978E-2</v>
      </c>
      <c r="K230" s="71">
        <v>7434.82</v>
      </c>
      <c r="L230" s="74">
        <v>7.7381525211683844E-3</v>
      </c>
      <c r="M230" s="13"/>
      <c r="O230" s="12">
        <v>108</v>
      </c>
      <c r="P230" s="12">
        <v>108</v>
      </c>
      <c r="Q230" s="12">
        <v>108</v>
      </c>
    </row>
    <row r="231" spans="1:17" x14ac:dyDescent="0.2">
      <c r="A231" s="70">
        <v>42942</v>
      </c>
      <c r="B231" s="71">
        <v>3460</v>
      </c>
      <c r="C231" s="72">
        <v>4890798</v>
      </c>
      <c r="D231" s="71">
        <v>3566.6400000000003</v>
      </c>
      <c r="E231" s="73">
        <v>1284898.2124999999</v>
      </c>
      <c r="F231" s="73">
        <v>4946385.2301587304</v>
      </c>
      <c r="G231" s="74">
        <v>-4.3165467625899678E-3</v>
      </c>
      <c r="H231" s="74">
        <v>-0.12277092034029402</v>
      </c>
      <c r="I231" s="71">
        <v>417.61</v>
      </c>
      <c r="J231" s="74">
        <v>5.2959726535231066E-3</v>
      </c>
      <c r="K231" s="71">
        <v>7452.32</v>
      </c>
      <c r="L231" s="74">
        <v>2.3537893318197334E-3</v>
      </c>
      <c r="M231" s="13"/>
      <c r="O231" s="12">
        <v>109</v>
      </c>
      <c r="P231" s="12">
        <v>109</v>
      </c>
      <c r="Q231" s="12">
        <v>109</v>
      </c>
    </row>
    <row r="232" spans="1:17" x14ac:dyDescent="0.2">
      <c r="A232" s="70">
        <v>42943</v>
      </c>
      <c r="B232" s="71">
        <v>3496</v>
      </c>
      <c r="C232" s="72">
        <v>4363009</v>
      </c>
      <c r="D232" s="71">
        <v>3569.4750000000004</v>
      </c>
      <c r="E232" s="73">
        <v>1266098.3875</v>
      </c>
      <c r="F232" s="73">
        <v>4940140.7539682537</v>
      </c>
      <c r="G232" s="74">
        <v>1.0404624277456698E-2</v>
      </c>
      <c r="H232" s="74">
        <v>-0.11852853628536308</v>
      </c>
      <c r="I232" s="71">
        <v>420.47</v>
      </c>
      <c r="J232" s="74">
        <v>6.8484950073035566E-3</v>
      </c>
      <c r="K232" s="71">
        <v>7443.01</v>
      </c>
      <c r="L232" s="74">
        <v>-1.2492753934344458E-3</v>
      </c>
      <c r="M232" s="13"/>
      <c r="O232" s="12">
        <v>110</v>
      </c>
      <c r="P232" s="12">
        <v>110</v>
      </c>
      <c r="Q232" s="12">
        <v>110</v>
      </c>
    </row>
    <row r="233" spans="1:17" x14ac:dyDescent="0.2">
      <c r="A233" s="70">
        <v>42944</v>
      </c>
      <c r="B233" s="71">
        <v>3504</v>
      </c>
      <c r="C233" s="72">
        <v>4136486</v>
      </c>
      <c r="D233" s="71">
        <v>3592.68</v>
      </c>
      <c r="E233" s="73">
        <v>1237871.3374999999</v>
      </c>
      <c r="F233" s="73">
        <v>4942330.055555556</v>
      </c>
      <c r="G233" s="74">
        <v>2.2883295194509046E-3</v>
      </c>
      <c r="H233" s="74">
        <v>-0.10294545454545445</v>
      </c>
      <c r="I233" s="71">
        <v>417.45</v>
      </c>
      <c r="J233" s="74">
        <v>-7.1824386995505973E-3</v>
      </c>
      <c r="K233" s="71">
        <v>7368.37</v>
      </c>
      <c r="L233" s="74">
        <v>-1.0028200956333611E-2</v>
      </c>
      <c r="M233" s="13"/>
      <c r="O233" s="12">
        <v>111</v>
      </c>
      <c r="P233" s="12">
        <v>111</v>
      </c>
      <c r="Q233" s="12">
        <v>111</v>
      </c>
    </row>
    <row r="234" spans="1:17" x14ac:dyDescent="0.2">
      <c r="A234" s="70">
        <v>42947</v>
      </c>
      <c r="B234" s="71">
        <v>3520</v>
      </c>
      <c r="C234" s="72">
        <v>5370926</v>
      </c>
      <c r="D234" s="71">
        <v>3624.3900000000003</v>
      </c>
      <c r="E234" s="73">
        <v>1226401.2875000001</v>
      </c>
      <c r="F234" s="73">
        <v>4959093.2698412696</v>
      </c>
      <c r="G234" s="74">
        <v>4.5662100456620447E-3</v>
      </c>
      <c r="H234" s="74">
        <v>-0.11649551603587183</v>
      </c>
      <c r="I234" s="71">
        <v>418.87</v>
      </c>
      <c r="J234" s="74">
        <v>3.4016049826326444E-3</v>
      </c>
      <c r="K234" s="71">
        <v>7372</v>
      </c>
      <c r="L234" s="74">
        <v>4.9264627047773679E-4</v>
      </c>
      <c r="M234" s="13"/>
      <c r="O234" s="12">
        <v>112</v>
      </c>
      <c r="P234" s="12">
        <v>112</v>
      </c>
      <c r="Q234" s="12">
        <v>112</v>
      </c>
    </row>
    <row r="235" spans="1:17" x14ac:dyDescent="0.2">
      <c r="A235" s="70">
        <v>42948</v>
      </c>
      <c r="B235" s="71">
        <v>3502</v>
      </c>
      <c r="C235" s="72">
        <v>3853068</v>
      </c>
      <c r="D235" s="71">
        <v>3665.55</v>
      </c>
      <c r="E235" s="73">
        <v>1210939.9875</v>
      </c>
      <c r="F235" s="73">
        <v>4957070.4285714282</v>
      </c>
      <c r="G235" s="74">
        <v>-5.1136363636363757E-3</v>
      </c>
      <c r="H235" s="74">
        <v>-0.12027848369977256</v>
      </c>
      <c r="I235" s="71">
        <v>417.56</v>
      </c>
      <c r="J235" s="74">
        <v>-3.1274619810441884E-3</v>
      </c>
      <c r="K235" s="71">
        <v>7423.66</v>
      </c>
      <c r="L235" s="74">
        <v>7.0075963103635175E-3</v>
      </c>
      <c r="M235" s="13"/>
      <c r="O235" s="12">
        <v>113</v>
      </c>
      <c r="P235" s="12">
        <v>113</v>
      </c>
      <c r="Q235" s="12">
        <v>113</v>
      </c>
    </row>
    <row r="236" spans="1:17" x14ac:dyDescent="0.2">
      <c r="A236" s="70">
        <v>42949</v>
      </c>
      <c r="B236" s="71">
        <v>3403</v>
      </c>
      <c r="C236" s="72">
        <v>5262572</v>
      </c>
      <c r="D236" s="71">
        <v>3671.2200000000003</v>
      </c>
      <c r="E236" s="73">
        <v>1203000.0375000001</v>
      </c>
      <c r="F236" s="73">
        <v>4974795.0238095243</v>
      </c>
      <c r="G236" s="74">
        <v>-2.826956025128502E-2</v>
      </c>
      <c r="H236" s="74">
        <v>-0.14237577460510331</v>
      </c>
      <c r="I236" s="71">
        <v>410.19</v>
      </c>
      <c r="J236" s="74">
        <v>-1.7650158061117027E-2</v>
      </c>
      <c r="K236" s="71">
        <v>7411.43</v>
      </c>
      <c r="L236" s="74">
        <v>-1.6474353620720139E-3</v>
      </c>
      <c r="M236" s="13"/>
      <c r="O236" s="12">
        <v>114</v>
      </c>
      <c r="P236" s="12">
        <v>114</v>
      </c>
      <c r="Q236" s="12">
        <v>114</v>
      </c>
    </row>
    <row r="237" spans="1:17" x14ac:dyDescent="0.2">
      <c r="A237" s="70">
        <v>42950</v>
      </c>
      <c r="B237" s="71">
        <v>3486.5</v>
      </c>
      <c r="C237" s="72">
        <v>5446874</v>
      </c>
      <c r="D237" s="71">
        <v>3659.25</v>
      </c>
      <c r="E237" s="73">
        <v>1184587.6875</v>
      </c>
      <c r="F237" s="73">
        <v>4980580.3650793647</v>
      </c>
      <c r="G237" s="74">
        <v>2.4537173082574304E-2</v>
      </c>
      <c r="H237" s="74">
        <v>-0.10241632398753886</v>
      </c>
      <c r="I237" s="71">
        <v>411.28</v>
      </c>
      <c r="J237" s="74">
        <v>2.657305151271272E-3</v>
      </c>
      <c r="K237" s="71">
        <v>7474.77</v>
      </c>
      <c r="L237" s="74">
        <v>8.5462589540750145E-3</v>
      </c>
      <c r="M237" s="13"/>
      <c r="O237" s="12">
        <v>115</v>
      </c>
      <c r="P237" s="12">
        <v>115</v>
      </c>
      <c r="Q237" s="12">
        <v>115</v>
      </c>
    </row>
    <row r="238" spans="1:17" x14ac:dyDescent="0.2">
      <c r="A238" s="70">
        <v>42951</v>
      </c>
      <c r="B238" s="71">
        <v>3546</v>
      </c>
      <c r="C238" s="72">
        <v>4863084</v>
      </c>
      <c r="D238" s="71">
        <v>3657.2550000000001</v>
      </c>
      <c r="E238" s="73">
        <v>1198236.1625000001</v>
      </c>
      <c r="F238" s="73">
        <v>4977895.8809523806</v>
      </c>
      <c r="G238" s="74">
        <v>1.7065825326258333E-2</v>
      </c>
      <c r="H238" s="74">
        <v>-0.10480349478847317</v>
      </c>
      <c r="I238" s="71">
        <v>415.52</v>
      </c>
      <c r="J238" s="74">
        <v>1.0309278350515427E-2</v>
      </c>
      <c r="K238" s="71">
        <v>7511.71</v>
      </c>
      <c r="L238" s="74">
        <v>4.9419580803153895E-3</v>
      </c>
      <c r="M238" s="13"/>
      <c r="O238" s="12">
        <v>116</v>
      </c>
      <c r="P238" s="12">
        <v>116</v>
      </c>
      <c r="Q238" s="12">
        <v>116</v>
      </c>
    </row>
    <row r="239" spans="1:17" x14ac:dyDescent="0.2">
      <c r="A239" s="70">
        <v>42954</v>
      </c>
      <c r="B239" s="71">
        <v>3637</v>
      </c>
      <c r="C239" s="72">
        <v>5389090</v>
      </c>
      <c r="D239" s="71">
        <v>3666.0750000000003</v>
      </c>
      <c r="E239" s="73">
        <v>1223193.625</v>
      </c>
      <c r="F239" s="73">
        <v>4986080.222222222</v>
      </c>
      <c r="G239" s="74">
        <v>2.5662718556119568E-2</v>
      </c>
      <c r="H239" s="74">
        <v>-9.7026360211002194E-2</v>
      </c>
      <c r="I239" s="71">
        <v>422.52</v>
      </c>
      <c r="J239" s="74">
        <v>1.6846361185983927E-2</v>
      </c>
      <c r="K239" s="71">
        <v>7531.94</v>
      </c>
      <c r="L239" s="74">
        <v>2.6931284620943519E-3</v>
      </c>
      <c r="M239" s="13"/>
      <c r="O239" s="12">
        <v>117</v>
      </c>
      <c r="P239" s="12">
        <v>117</v>
      </c>
      <c r="Q239" s="12">
        <v>117</v>
      </c>
    </row>
    <row r="240" spans="1:17" x14ac:dyDescent="0.2">
      <c r="A240" s="70">
        <v>42955</v>
      </c>
      <c r="B240" s="71">
        <v>3625</v>
      </c>
      <c r="C240" s="72">
        <v>5066174</v>
      </c>
      <c r="D240" s="71">
        <v>3690.6450000000004</v>
      </c>
      <c r="E240" s="73">
        <v>1230180.8999999999</v>
      </c>
      <c r="F240" s="73">
        <v>4988952.6984126987</v>
      </c>
      <c r="G240" s="74">
        <v>-3.2994226010447658E-3</v>
      </c>
      <c r="H240" s="74">
        <v>-9.8991294473883329E-2</v>
      </c>
      <c r="I240" s="71">
        <v>423.49</v>
      </c>
      <c r="J240" s="74">
        <v>2.2957493136419593E-3</v>
      </c>
      <c r="K240" s="71">
        <v>7542.73</v>
      </c>
      <c r="L240" s="74">
        <v>1.4325658462495117E-3</v>
      </c>
      <c r="M240" s="13"/>
      <c r="O240" s="12">
        <v>118</v>
      </c>
      <c r="P240" s="12">
        <v>118</v>
      </c>
      <c r="Q240" s="12">
        <v>118</v>
      </c>
    </row>
    <row r="241" spans="1:17" x14ac:dyDescent="0.2">
      <c r="A241" s="70">
        <v>42956</v>
      </c>
      <c r="B241" s="71">
        <v>3599</v>
      </c>
      <c r="C241" s="72">
        <v>4860933</v>
      </c>
      <c r="D241" s="71">
        <v>3716.4750000000004</v>
      </c>
      <c r="E241" s="73">
        <v>1235602.7875000001</v>
      </c>
      <c r="F241" s="73">
        <v>4971313.833333333</v>
      </c>
      <c r="G241" s="74">
        <v>-7.1724137931034049E-3</v>
      </c>
      <c r="H241" s="74">
        <v>-0.10669807286961752</v>
      </c>
      <c r="I241" s="71">
        <v>420.93</v>
      </c>
      <c r="J241" s="74">
        <v>-6.0450069659260253E-3</v>
      </c>
      <c r="K241" s="71">
        <v>7498.06</v>
      </c>
      <c r="L241" s="74">
        <v>-5.9222589168641537E-3</v>
      </c>
      <c r="M241" s="13"/>
      <c r="O241" s="12">
        <v>119</v>
      </c>
      <c r="P241" s="12">
        <v>119</v>
      </c>
      <c r="Q241" s="12">
        <v>119</v>
      </c>
    </row>
    <row r="242" spans="1:17" x14ac:dyDescent="0.2">
      <c r="A242" s="70">
        <v>42957</v>
      </c>
      <c r="B242" s="71">
        <v>3479.5</v>
      </c>
      <c r="C242" s="72">
        <v>3658564</v>
      </c>
      <c r="D242" s="71">
        <v>3757.6349999999998</v>
      </c>
      <c r="E242" s="73">
        <v>1224699.95</v>
      </c>
      <c r="F242" s="73">
        <v>4953553.4206349207</v>
      </c>
      <c r="G242" s="74">
        <v>-3.320366768546823E-2</v>
      </c>
      <c r="H242" s="74">
        <v>-0.11805566835871406</v>
      </c>
      <c r="I242" s="71">
        <v>414.58</v>
      </c>
      <c r="J242" s="74">
        <v>-1.5085643693725892E-2</v>
      </c>
      <c r="K242" s="71">
        <v>7389.94</v>
      </c>
      <c r="L242" s="74">
        <v>-1.4419729903468514E-2</v>
      </c>
      <c r="M242" s="13"/>
      <c r="O242" s="12">
        <v>120</v>
      </c>
      <c r="P242" s="12">
        <v>120</v>
      </c>
      <c r="Q242" s="12">
        <v>120</v>
      </c>
    </row>
    <row r="243" spans="1:17" x14ac:dyDescent="0.2">
      <c r="A243" s="70">
        <v>42958</v>
      </c>
      <c r="B243" s="71">
        <v>3370</v>
      </c>
      <c r="C243" s="72">
        <v>6358101</v>
      </c>
      <c r="D243" s="71">
        <v>3756.1650000000004</v>
      </c>
      <c r="E243" s="73">
        <v>1206220.7625</v>
      </c>
      <c r="F243" s="73">
        <v>4937079.3730158731</v>
      </c>
      <c r="G243" s="74">
        <v>-3.1470038798677935E-2</v>
      </c>
      <c r="H243" s="74">
        <v>-0.12085565052231706</v>
      </c>
      <c r="I243" s="71">
        <v>403.83</v>
      </c>
      <c r="J243" s="74">
        <v>-2.592985672246606E-2</v>
      </c>
      <c r="K243" s="71">
        <v>7309.96</v>
      </c>
      <c r="L243" s="74">
        <v>-1.0822821294895424E-2</v>
      </c>
      <c r="M243" s="13"/>
      <c r="O243" s="12">
        <v>121</v>
      </c>
      <c r="P243" s="12">
        <v>121</v>
      </c>
      <c r="Q243" s="12">
        <v>121</v>
      </c>
    </row>
    <row r="244" spans="1:17" x14ac:dyDescent="0.2">
      <c r="A244" s="70">
        <v>42961</v>
      </c>
      <c r="B244" s="71">
        <v>3413</v>
      </c>
      <c r="C244" s="72">
        <v>4488259</v>
      </c>
      <c r="D244" s="71">
        <v>3719.2049999999999</v>
      </c>
      <c r="E244" s="73">
        <v>1239548.7625</v>
      </c>
      <c r="F244" s="73">
        <v>4915585.3015873013</v>
      </c>
      <c r="G244" s="74">
        <v>1.2759643916913976E-2</v>
      </c>
      <c r="H244" s="74">
        <v>-0.11144681488489439</v>
      </c>
      <c r="I244" s="71">
        <v>409.78</v>
      </c>
      <c r="J244" s="74">
        <v>1.4733922690240986E-2</v>
      </c>
      <c r="K244" s="71">
        <v>7353.89</v>
      </c>
      <c r="L244" s="74">
        <v>6.0096088077090659E-3</v>
      </c>
      <c r="M244" s="13"/>
      <c r="O244" s="12">
        <v>122</v>
      </c>
      <c r="P244" s="12">
        <v>122</v>
      </c>
      <c r="Q244" s="12">
        <v>122</v>
      </c>
    </row>
    <row r="245" spans="1:17" x14ac:dyDescent="0.2">
      <c r="A245" s="70">
        <v>42962</v>
      </c>
      <c r="B245" s="71">
        <v>3375.5</v>
      </c>
      <c r="C245" s="72">
        <v>3561047</v>
      </c>
      <c r="D245" s="71">
        <v>3672.1650000000004</v>
      </c>
      <c r="E245" s="73">
        <v>1243506.825</v>
      </c>
      <c r="F245" s="73">
        <v>4909986.7142857146</v>
      </c>
      <c r="G245" s="74">
        <v>-1.0987401113390027E-2</v>
      </c>
      <c r="H245" s="74">
        <v>-0.11587906717605856</v>
      </c>
      <c r="I245" s="71">
        <v>405.03</v>
      </c>
      <c r="J245" s="74">
        <v>-1.1591585728927711E-2</v>
      </c>
      <c r="K245" s="71">
        <v>7383.85</v>
      </c>
      <c r="L245" s="74">
        <v>4.0740342866156798E-3</v>
      </c>
      <c r="M245" s="13"/>
      <c r="O245" s="12">
        <v>123</v>
      </c>
      <c r="P245" s="12">
        <v>123</v>
      </c>
      <c r="Q245" s="12">
        <v>123</v>
      </c>
    </row>
    <row r="246" spans="1:17" x14ac:dyDescent="0.2">
      <c r="A246" s="70">
        <v>42963</v>
      </c>
      <c r="B246" s="71">
        <v>3456</v>
      </c>
      <c r="C246" s="72">
        <v>3589563</v>
      </c>
      <c r="D246" s="71">
        <v>3619.7700000000004</v>
      </c>
      <c r="E246" s="73">
        <v>1227714.1625000001</v>
      </c>
      <c r="F246" s="73">
        <v>4912551.833333333</v>
      </c>
      <c r="G246" s="74">
        <v>2.3848318767589971E-2</v>
      </c>
      <c r="H246" s="74">
        <v>-0.10408363346613547</v>
      </c>
      <c r="I246" s="71">
        <v>415.24</v>
      </c>
      <c r="J246" s="74">
        <v>2.5208009283263166E-2</v>
      </c>
      <c r="K246" s="71">
        <v>7433.03</v>
      </c>
      <c r="L246" s="74">
        <v>6.660481997873724E-3</v>
      </c>
      <c r="M246" s="13"/>
      <c r="O246" s="12">
        <v>124</v>
      </c>
      <c r="P246" s="12">
        <v>124</v>
      </c>
      <c r="Q246" s="12">
        <v>124</v>
      </c>
    </row>
    <row r="247" spans="1:17" x14ac:dyDescent="0.2">
      <c r="A247" s="70">
        <v>42964</v>
      </c>
      <c r="B247" s="71">
        <v>3429.5</v>
      </c>
      <c r="C247" s="72">
        <v>2941161</v>
      </c>
      <c r="D247" s="71">
        <v>3589.7400000000002</v>
      </c>
      <c r="E247" s="73">
        <v>1221289.25</v>
      </c>
      <c r="F247" s="73">
        <v>4906268.1984126987</v>
      </c>
      <c r="G247" s="74">
        <v>-7.66782407407407E-3</v>
      </c>
      <c r="H247" s="74">
        <v>-0.1201696195566736</v>
      </c>
      <c r="I247" s="71">
        <v>413.73</v>
      </c>
      <c r="J247" s="74">
        <v>-3.6364512089394063E-3</v>
      </c>
      <c r="K247" s="71">
        <v>7387.87</v>
      </c>
      <c r="L247" s="74">
        <v>-6.075584250298971E-3</v>
      </c>
      <c r="M247" s="13"/>
      <c r="O247" s="12">
        <v>125</v>
      </c>
      <c r="P247" s="12">
        <v>125</v>
      </c>
      <c r="Q247" s="12">
        <v>125</v>
      </c>
    </row>
    <row r="248" spans="1:17" x14ac:dyDescent="0.2">
      <c r="A248" s="70">
        <v>42965</v>
      </c>
      <c r="B248" s="71">
        <v>3429.5</v>
      </c>
      <c r="C248" s="72">
        <v>4628056</v>
      </c>
      <c r="D248" s="71">
        <v>3579.2400000000002</v>
      </c>
      <c r="E248" s="73">
        <v>1180640.8500000001</v>
      </c>
      <c r="F248" s="73">
        <v>4906528.6587301586</v>
      </c>
      <c r="G248" s="74">
        <v>0</v>
      </c>
      <c r="H248" s="74">
        <v>-0.11980327583478412</v>
      </c>
      <c r="I248" s="71">
        <v>411.78</v>
      </c>
      <c r="J248" s="74">
        <v>-4.7132187658619484E-3</v>
      </c>
      <c r="K248" s="71">
        <v>7323.98</v>
      </c>
      <c r="L248" s="74">
        <v>-8.6479594253824343E-3</v>
      </c>
      <c r="M248" s="13"/>
      <c r="O248" s="12">
        <v>126</v>
      </c>
      <c r="P248" s="12">
        <v>126</v>
      </c>
      <c r="Q248" s="12">
        <v>126</v>
      </c>
    </row>
    <row r="249" spans="1:17" x14ac:dyDescent="0.2">
      <c r="A249" s="70">
        <v>42968</v>
      </c>
      <c r="B249" s="71">
        <v>3455.5</v>
      </c>
      <c r="C249" s="72">
        <v>3558646</v>
      </c>
      <c r="D249" s="71">
        <v>3591.7350000000001</v>
      </c>
      <c r="E249" s="73">
        <v>1185590.9875</v>
      </c>
      <c r="F249" s="73">
        <v>4913393.7380952379</v>
      </c>
      <c r="G249" s="74">
        <v>7.5812800699810445E-3</v>
      </c>
      <c r="H249" s="74">
        <v>-0.12473235385814507</v>
      </c>
      <c r="I249" s="71">
        <v>411.98</v>
      </c>
      <c r="J249" s="74">
        <v>4.8569624556815683E-4</v>
      </c>
      <c r="K249" s="71">
        <v>7318.88</v>
      </c>
      <c r="L249" s="74">
        <v>-6.9634269891494238E-4</v>
      </c>
      <c r="M249" s="13"/>
      <c r="O249" s="12">
        <v>127</v>
      </c>
      <c r="P249" s="12">
        <v>127</v>
      </c>
      <c r="Q249" s="12">
        <v>127</v>
      </c>
    </row>
    <row r="250" spans="1:17" x14ac:dyDescent="0.2">
      <c r="A250" s="70">
        <v>42969</v>
      </c>
      <c r="B250" s="71">
        <v>3539.5</v>
      </c>
      <c r="C250" s="72">
        <v>4843958</v>
      </c>
      <c r="D250" s="71">
        <v>3600.66</v>
      </c>
      <c r="E250" s="73">
        <v>1155212.1875</v>
      </c>
      <c r="F250" s="73">
        <v>4915670.6269841269</v>
      </c>
      <c r="G250" s="74">
        <v>2.4309072493126971E-2</v>
      </c>
      <c r="H250" s="74">
        <v>-0.11422332098193599</v>
      </c>
      <c r="I250" s="71">
        <v>419.04</v>
      </c>
      <c r="J250" s="74">
        <v>1.7136754211369398E-2</v>
      </c>
      <c r="K250" s="71">
        <v>7381.74</v>
      </c>
      <c r="L250" s="74">
        <v>8.5887458190323507E-3</v>
      </c>
      <c r="M250" s="13"/>
      <c r="O250" s="12">
        <v>128</v>
      </c>
      <c r="P250" s="12">
        <v>128</v>
      </c>
      <c r="Q250" s="12">
        <v>128</v>
      </c>
    </row>
    <row r="251" spans="1:17" x14ac:dyDescent="0.2">
      <c r="A251" s="70">
        <v>42970</v>
      </c>
      <c r="B251" s="71">
        <v>3615</v>
      </c>
      <c r="C251" s="72">
        <v>4690841</v>
      </c>
      <c r="D251" s="71">
        <v>3635.1000000000004</v>
      </c>
      <c r="E251" s="73">
        <v>1139129.6125</v>
      </c>
      <c r="F251" s="73">
        <v>4916422.9285714282</v>
      </c>
      <c r="G251" s="74">
        <v>2.1330696426048901E-2</v>
      </c>
      <c r="H251" s="74">
        <v>-9.8948591657688212E-2</v>
      </c>
      <c r="I251" s="71">
        <v>421.51</v>
      </c>
      <c r="J251" s="74">
        <v>5.8944253531880708E-3</v>
      </c>
      <c r="K251" s="71">
        <v>7382.65</v>
      </c>
      <c r="L251" s="74">
        <v>1.2327716771376451E-4</v>
      </c>
      <c r="M251" s="13"/>
      <c r="O251" s="12">
        <v>129</v>
      </c>
      <c r="P251" s="12">
        <v>129</v>
      </c>
      <c r="Q251" s="12">
        <v>129</v>
      </c>
    </row>
    <row r="252" spans="1:17" x14ac:dyDescent="0.2">
      <c r="A252" s="70">
        <v>42971</v>
      </c>
      <c r="B252" s="71">
        <v>3645.5</v>
      </c>
      <c r="C252" s="72">
        <v>4758716</v>
      </c>
      <c r="D252" s="71">
        <v>3668.4900000000002</v>
      </c>
      <c r="E252" s="73">
        <v>1136630.1499999999</v>
      </c>
      <c r="F252" s="73">
        <v>4911456.4047619049</v>
      </c>
      <c r="G252" s="74">
        <v>8.4370677731673283E-3</v>
      </c>
      <c r="H252" s="74">
        <v>-0.11845973715651126</v>
      </c>
      <c r="I252" s="71">
        <v>424.1</v>
      </c>
      <c r="J252" s="74">
        <v>6.1445754549120934E-3</v>
      </c>
      <c r="K252" s="71">
        <v>7407.06</v>
      </c>
      <c r="L252" s="74">
        <v>3.3064008181344917E-3</v>
      </c>
      <c r="M252" s="13"/>
      <c r="O252" s="12">
        <v>130</v>
      </c>
      <c r="P252" s="12">
        <v>130</v>
      </c>
      <c r="Q252" s="12">
        <v>130</v>
      </c>
    </row>
    <row r="253" spans="1:17" x14ac:dyDescent="0.2">
      <c r="A253" s="70">
        <v>42972</v>
      </c>
      <c r="B253" s="71">
        <v>3661</v>
      </c>
      <c r="C253" s="72">
        <v>4323911</v>
      </c>
      <c r="D253" s="71">
        <v>3713.8500000000004</v>
      </c>
      <c r="E253" s="73">
        <v>1141576.4875</v>
      </c>
      <c r="F253" s="73">
        <v>4895361.1349206353</v>
      </c>
      <c r="G253" s="74">
        <v>4.2518173090111411E-3</v>
      </c>
      <c r="H253" s="74">
        <v>-0.11674908658844496</v>
      </c>
      <c r="I253" s="71">
        <v>425.6</v>
      </c>
      <c r="J253" s="74">
        <v>3.5369016741335635E-3</v>
      </c>
      <c r="K253" s="71">
        <v>7401.46</v>
      </c>
      <c r="L253" s="74">
        <v>-7.5603545806302019E-4</v>
      </c>
      <c r="M253" s="13"/>
      <c r="O253" s="12">
        <v>131</v>
      </c>
      <c r="P253" s="12">
        <v>131</v>
      </c>
      <c r="Q253" s="12">
        <v>131</v>
      </c>
    </row>
    <row r="254" spans="1:17" x14ac:dyDescent="0.2">
      <c r="A254" s="70">
        <v>42976</v>
      </c>
      <c r="B254" s="71">
        <v>3661.5</v>
      </c>
      <c r="C254" s="72">
        <v>6764019</v>
      </c>
      <c r="D254" s="71">
        <v>3762.4650000000001</v>
      </c>
      <c r="E254" s="73">
        <v>1143919.3</v>
      </c>
      <c r="F254" s="73">
        <v>4922700.5793650793</v>
      </c>
      <c r="G254" s="74">
        <v>1.3657470636441182E-4</v>
      </c>
      <c r="H254" s="74">
        <v>-0.10672594594594587</v>
      </c>
      <c r="I254" s="71">
        <v>421.05</v>
      </c>
      <c r="J254" s="74">
        <v>-1.0690789473684181E-2</v>
      </c>
      <c r="K254" s="71">
        <v>7337.43</v>
      </c>
      <c r="L254" s="74">
        <v>-8.6509958845957247E-3</v>
      </c>
      <c r="M254" s="13"/>
      <c r="O254" s="12">
        <v>132</v>
      </c>
      <c r="P254" s="12">
        <v>132</v>
      </c>
      <c r="Q254" s="12">
        <v>132</v>
      </c>
    </row>
    <row r="255" spans="1:17" x14ac:dyDescent="0.2">
      <c r="A255" s="70">
        <v>42977</v>
      </c>
      <c r="B255" s="71">
        <v>3679</v>
      </c>
      <c r="C255" s="72">
        <v>4367229</v>
      </c>
      <c r="D255" s="71">
        <v>3805.7250000000004</v>
      </c>
      <c r="E255" s="73">
        <v>1161332.9624999999</v>
      </c>
      <c r="F255" s="73">
        <v>4924316.8492063489</v>
      </c>
      <c r="G255" s="74">
        <v>4.7794619691383655E-3</v>
      </c>
      <c r="H255" s="74">
        <v>-9.8176161919040439E-2</v>
      </c>
      <c r="I255" s="71">
        <v>426.7</v>
      </c>
      <c r="J255" s="74">
        <v>1.3418833867711699E-2</v>
      </c>
      <c r="K255" s="71">
        <v>7365.26</v>
      </c>
      <c r="L255" s="74">
        <v>3.7928811586618316E-3</v>
      </c>
      <c r="M255" s="13"/>
      <c r="O255" s="12">
        <v>133</v>
      </c>
      <c r="P255" s="12">
        <v>133</v>
      </c>
      <c r="Q255" s="12">
        <v>133</v>
      </c>
    </row>
    <row r="256" spans="1:17" x14ac:dyDescent="0.2">
      <c r="A256" s="70">
        <v>42978</v>
      </c>
      <c r="B256" s="71">
        <v>3746.5</v>
      </c>
      <c r="C256" s="72">
        <v>5332935</v>
      </c>
      <c r="D256" s="71">
        <v>3835.0200000000004</v>
      </c>
      <c r="E256" s="73">
        <v>1167759.9750000001</v>
      </c>
      <c r="F256" s="73">
        <v>4925595.1984126987</v>
      </c>
      <c r="G256" s="74">
        <v>1.8347377004620746E-2</v>
      </c>
      <c r="H256" s="74">
        <v>-0.101425390625</v>
      </c>
      <c r="I256" s="71">
        <v>431.7</v>
      </c>
      <c r="J256" s="74">
        <v>1.1717834544176187E-2</v>
      </c>
      <c r="K256" s="71">
        <v>7430.62</v>
      </c>
      <c r="L256" s="74">
        <v>8.8740927000539038E-3</v>
      </c>
      <c r="M256" s="13"/>
      <c r="O256" s="12">
        <v>134</v>
      </c>
      <c r="P256" s="12">
        <v>134</v>
      </c>
      <c r="Q256" s="12">
        <v>134</v>
      </c>
    </row>
    <row r="257" spans="1:17" x14ac:dyDescent="0.2">
      <c r="A257" s="70">
        <v>42979</v>
      </c>
      <c r="B257" s="71">
        <v>3759.5</v>
      </c>
      <c r="C257" s="72">
        <v>3337187</v>
      </c>
      <c r="D257" s="71">
        <v>3862.6349999999998</v>
      </c>
      <c r="E257" s="73">
        <v>1168639.5125</v>
      </c>
      <c r="F257" s="73">
        <v>4903278.1746031744</v>
      </c>
      <c r="G257" s="74">
        <v>3.4699052448952106E-3</v>
      </c>
      <c r="H257" s="74">
        <v>-0.1063754393673112</v>
      </c>
      <c r="I257" s="71">
        <v>438.06</v>
      </c>
      <c r="J257" s="74">
        <v>1.4732453092425324E-2</v>
      </c>
      <c r="K257" s="71">
        <v>7438.5</v>
      </c>
      <c r="L257" s="74">
        <v>1.0604767839021978E-3</v>
      </c>
      <c r="M257" s="13"/>
      <c r="O257" s="12">
        <v>135</v>
      </c>
      <c r="P257" s="12">
        <v>135</v>
      </c>
      <c r="Q257" s="12">
        <v>135</v>
      </c>
    </row>
    <row r="258" spans="1:17" x14ac:dyDescent="0.2">
      <c r="A258" s="70">
        <v>42982</v>
      </c>
      <c r="B258" s="71">
        <v>3735.5</v>
      </c>
      <c r="C258" s="72">
        <v>2375863</v>
      </c>
      <c r="D258" s="71">
        <v>3886.5750000000003</v>
      </c>
      <c r="E258" s="73">
        <v>1142268.425</v>
      </c>
      <c r="F258" s="73">
        <v>4876961.6349206353</v>
      </c>
      <c r="G258" s="74">
        <v>-6.3838276366537938E-3</v>
      </c>
      <c r="H258" s="74">
        <v>-0.1013936835106386</v>
      </c>
      <c r="I258" s="71">
        <v>436.48</v>
      </c>
      <c r="J258" s="74">
        <v>-3.6068118522576409E-3</v>
      </c>
      <c r="K258" s="71">
        <v>7411.47</v>
      </c>
      <c r="L258" s="74">
        <v>-3.6337971365194566E-3</v>
      </c>
      <c r="M258" s="13"/>
      <c r="O258" s="12">
        <v>136</v>
      </c>
      <c r="P258" s="12">
        <v>136</v>
      </c>
      <c r="Q258" s="12">
        <v>136</v>
      </c>
    </row>
    <row r="259" spans="1:17" x14ac:dyDescent="0.2">
      <c r="A259" s="70">
        <v>42983</v>
      </c>
      <c r="B259" s="71">
        <v>3695.5</v>
      </c>
      <c r="C259" s="72">
        <v>3791135</v>
      </c>
      <c r="D259" s="71">
        <v>3902.2200000000003</v>
      </c>
      <c r="E259" s="73">
        <v>1111178.1625000001</v>
      </c>
      <c r="F259" s="73">
        <v>4877176.8174603172</v>
      </c>
      <c r="G259" s="74">
        <v>-1.0708071208673564E-2</v>
      </c>
      <c r="H259" s="74">
        <v>-0.11578164268937152</v>
      </c>
      <c r="I259" s="71">
        <v>434.99</v>
      </c>
      <c r="J259" s="74">
        <v>-3.4136730205278631E-3</v>
      </c>
      <c r="K259" s="71">
        <v>7372.92</v>
      </c>
      <c r="L259" s="74">
        <v>-5.2013972936543196E-3</v>
      </c>
      <c r="M259" s="13"/>
      <c r="O259" s="12">
        <v>137</v>
      </c>
      <c r="P259" s="12">
        <v>137</v>
      </c>
      <c r="Q259" s="12">
        <v>137</v>
      </c>
    </row>
    <row r="260" spans="1:17" x14ac:dyDescent="0.2">
      <c r="A260" s="70">
        <v>42984</v>
      </c>
      <c r="B260" s="71">
        <v>3701</v>
      </c>
      <c r="C260" s="72">
        <v>3802454</v>
      </c>
      <c r="D260" s="71">
        <v>3909.36</v>
      </c>
      <c r="E260" s="73">
        <v>1091203.7250000001</v>
      </c>
      <c r="F260" s="73">
        <v>4868049.1190476194</v>
      </c>
      <c r="G260" s="74">
        <v>1.4882965769178469E-3</v>
      </c>
      <c r="H260" s="74">
        <v>-0.11582703296703301</v>
      </c>
      <c r="I260" s="71">
        <v>435.63</v>
      </c>
      <c r="J260" s="74">
        <v>1.4712981907629707E-3</v>
      </c>
      <c r="K260" s="71">
        <v>7354.13</v>
      </c>
      <c r="L260" s="74">
        <v>-2.5485153778963543E-3</v>
      </c>
      <c r="M260" s="13"/>
      <c r="O260" s="12">
        <v>138</v>
      </c>
      <c r="P260" s="12">
        <v>138</v>
      </c>
      <c r="Q260" s="12">
        <v>138</v>
      </c>
    </row>
    <row r="261" spans="1:17" x14ac:dyDescent="0.2">
      <c r="A261" s="70">
        <v>42985</v>
      </c>
      <c r="B261" s="71">
        <v>3715.5</v>
      </c>
      <c r="C261" s="72">
        <v>3102968</v>
      </c>
      <c r="D261" s="71">
        <v>3913.98</v>
      </c>
      <c r="E261" s="73">
        <v>1075407.2250000001</v>
      </c>
      <c r="F261" s="73">
        <v>4855147.166666667</v>
      </c>
      <c r="G261" s="74">
        <v>3.9178600378275696E-3</v>
      </c>
      <c r="H261" s="74">
        <v>-0.12011555636363636</v>
      </c>
      <c r="I261" s="71">
        <v>436.42</v>
      </c>
      <c r="J261" s="74">
        <v>1.81346555563211E-3</v>
      </c>
      <c r="K261" s="71">
        <v>7396.98</v>
      </c>
      <c r="L261" s="74">
        <v>5.82665794594317E-3</v>
      </c>
      <c r="M261" s="13"/>
      <c r="O261" s="12">
        <v>139</v>
      </c>
      <c r="P261" s="12">
        <v>139</v>
      </c>
      <c r="Q261" s="12">
        <v>139</v>
      </c>
    </row>
    <row r="262" spans="1:17" x14ac:dyDescent="0.2">
      <c r="A262" s="70">
        <v>42986</v>
      </c>
      <c r="B262" s="71">
        <v>3600.5</v>
      </c>
      <c r="C262" s="72">
        <v>5607969</v>
      </c>
      <c r="D262" s="71">
        <v>3907.4700000000003</v>
      </c>
      <c r="E262" s="73">
        <v>1053432.6625000001</v>
      </c>
      <c r="F262" s="73">
        <v>4850140.3968253965</v>
      </c>
      <c r="G262" s="74">
        <v>-3.0951419728165841E-2</v>
      </c>
      <c r="H262" s="74">
        <v>-0.13940165693430662</v>
      </c>
      <c r="I262" s="71">
        <v>428.71</v>
      </c>
      <c r="J262" s="74">
        <v>-1.766646808120631E-2</v>
      </c>
      <c r="K262" s="71">
        <v>7377.6</v>
      </c>
      <c r="L262" s="74">
        <v>-2.6199881573290007E-3</v>
      </c>
      <c r="M262" s="13"/>
      <c r="O262" s="12">
        <v>140</v>
      </c>
      <c r="P262" s="12">
        <v>140</v>
      </c>
      <c r="Q262" s="12">
        <v>140</v>
      </c>
    </row>
    <row r="263" spans="1:17" x14ac:dyDescent="0.2">
      <c r="A263" s="70">
        <v>42989</v>
      </c>
      <c r="B263" s="71">
        <v>3678</v>
      </c>
      <c r="C263" s="72">
        <v>4656966</v>
      </c>
      <c r="D263" s="71">
        <v>3874.08</v>
      </c>
      <c r="E263" s="73">
        <v>1077800.2250000001</v>
      </c>
      <c r="F263" s="73">
        <v>4846304.4603174599</v>
      </c>
      <c r="G263" s="74">
        <v>2.1524788223857838E-2</v>
      </c>
      <c r="H263" s="74">
        <v>-0.10699706796979125</v>
      </c>
      <c r="I263" s="71">
        <v>435.53</v>
      </c>
      <c r="J263" s="74">
        <v>1.5908189685335028E-2</v>
      </c>
      <c r="K263" s="71">
        <v>7413.59</v>
      </c>
      <c r="L263" s="74">
        <v>4.8782801995228553E-3</v>
      </c>
      <c r="M263" s="13"/>
      <c r="O263" s="12">
        <v>141</v>
      </c>
      <c r="P263" s="12">
        <v>141</v>
      </c>
      <c r="Q263" s="12">
        <v>141</v>
      </c>
    </row>
    <row r="264" spans="1:17" x14ac:dyDescent="0.2">
      <c r="A264" s="70">
        <v>42990</v>
      </c>
      <c r="B264" s="71">
        <v>3690.5</v>
      </c>
      <c r="C264" s="72">
        <v>6245891</v>
      </c>
      <c r="D264" s="71">
        <v>3862.0050000000001</v>
      </c>
      <c r="E264" s="73">
        <v>1056536.0375000001</v>
      </c>
      <c r="F264" s="73">
        <v>4860282.166666667</v>
      </c>
      <c r="G264" s="74">
        <v>3.3985861881458135E-3</v>
      </c>
      <c r="H264" s="74">
        <v>-0.11149066860465107</v>
      </c>
      <c r="I264" s="71">
        <v>441.2</v>
      </c>
      <c r="J264" s="74">
        <v>1.3018620990517427E-2</v>
      </c>
      <c r="K264" s="71">
        <v>7400.69</v>
      </c>
      <c r="L264" s="74">
        <v>-1.7400476692129851E-3</v>
      </c>
      <c r="M264" s="13"/>
      <c r="O264" s="12">
        <v>142</v>
      </c>
      <c r="P264" s="12">
        <v>142</v>
      </c>
      <c r="Q264" s="12">
        <v>142</v>
      </c>
    </row>
    <row r="265" spans="1:17" x14ac:dyDescent="0.2">
      <c r="A265" s="70">
        <v>42991</v>
      </c>
      <c r="B265" s="71">
        <v>3624.5</v>
      </c>
      <c r="C265" s="72">
        <v>5099377</v>
      </c>
      <c r="D265" s="71">
        <v>3860.9549999999999</v>
      </c>
      <c r="E265" s="73">
        <v>1078506.4375</v>
      </c>
      <c r="F265" s="73">
        <v>4853523.7698412696</v>
      </c>
      <c r="G265" s="74">
        <v>-1.7883755588673611E-2</v>
      </c>
      <c r="H265" s="74">
        <v>-0.13758481231123254</v>
      </c>
      <c r="I265" s="71">
        <v>433.47</v>
      </c>
      <c r="J265" s="74">
        <v>-1.7520398912057922E-2</v>
      </c>
      <c r="K265" s="71">
        <v>7379.7</v>
      </c>
      <c r="L265" s="74">
        <v>-2.8362220279459782E-3</v>
      </c>
      <c r="M265" s="13"/>
      <c r="O265" s="12">
        <v>143</v>
      </c>
      <c r="P265" s="12">
        <v>143</v>
      </c>
      <c r="Q265" s="12">
        <v>143</v>
      </c>
    </row>
    <row r="266" spans="1:17" x14ac:dyDescent="0.2">
      <c r="A266" s="70">
        <v>42992</v>
      </c>
      <c r="B266" s="71">
        <v>3500</v>
      </c>
      <c r="C266" s="72">
        <v>7220364</v>
      </c>
      <c r="D266" s="71">
        <v>3844.8900000000003</v>
      </c>
      <c r="E266" s="73">
        <v>1097735.5625</v>
      </c>
      <c r="F266" s="73">
        <v>4867055.4841269841</v>
      </c>
      <c r="G266" s="74">
        <v>-3.4349565457304498E-2</v>
      </c>
      <c r="H266" s="74">
        <v>-0.14327288680900852</v>
      </c>
      <c r="I266" s="71">
        <v>427.21</v>
      </c>
      <c r="J266" s="74">
        <v>-1.4441599187948517E-2</v>
      </c>
      <c r="K266" s="71">
        <v>7295.39</v>
      </c>
      <c r="L266" s="74">
        <v>-1.1424583655162079E-2</v>
      </c>
      <c r="M266" s="13"/>
      <c r="O266" s="12">
        <v>144</v>
      </c>
      <c r="P266" s="12">
        <v>144</v>
      </c>
      <c r="Q266" s="12">
        <v>144</v>
      </c>
    </row>
    <row r="267" spans="1:17" x14ac:dyDescent="0.2">
      <c r="A267" s="70">
        <v>42993</v>
      </c>
      <c r="B267" s="71">
        <v>3452.5</v>
      </c>
      <c r="C267" s="72">
        <v>11036338</v>
      </c>
      <c r="D267" s="71">
        <v>3799.6349999999998</v>
      </c>
      <c r="E267" s="73">
        <v>1143120.575</v>
      </c>
      <c r="F267" s="73">
        <v>4899644.3095238097</v>
      </c>
      <c r="G267" s="74">
        <v>-1.3571428571428568E-2</v>
      </c>
      <c r="H267" s="74">
        <v>-0.12217306540936979</v>
      </c>
      <c r="I267" s="71">
        <v>424.99</v>
      </c>
      <c r="J267" s="74">
        <v>-5.1965075723882093E-3</v>
      </c>
      <c r="K267" s="71">
        <v>7215.47</v>
      </c>
      <c r="L267" s="74">
        <v>-1.0954863276671944E-2</v>
      </c>
      <c r="M267" s="13"/>
      <c r="O267" s="12">
        <v>145</v>
      </c>
      <c r="P267" s="12">
        <v>145</v>
      </c>
      <c r="Q267" s="12">
        <v>145</v>
      </c>
    </row>
    <row r="268" spans="1:17" x14ac:dyDescent="0.2">
      <c r="A268" s="70">
        <v>42996</v>
      </c>
      <c r="B268" s="71">
        <v>3500</v>
      </c>
      <c r="C268" s="72">
        <v>4157426</v>
      </c>
      <c r="D268" s="71">
        <v>3768.5550000000003</v>
      </c>
      <c r="E268" s="73">
        <v>1244310.2875000001</v>
      </c>
      <c r="F268" s="73">
        <v>4835308.9920634916</v>
      </c>
      <c r="G268" s="74">
        <v>1.3758146270818283E-2</v>
      </c>
      <c r="H268" s="74">
        <v>-0.10959202039898008</v>
      </c>
      <c r="I268" s="71">
        <v>426.56</v>
      </c>
      <c r="J268" s="74">
        <v>3.6942045695191883E-3</v>
      </c>
      <c r="K268" s="71">
        <v>7253.28</v>
      </c>
      <c r="L268" s="74">
        <v>5.240129887588596E-3</v>
      </c>
      <c r="M268" s="13"/>
      <c r="O268" s="12">
        <v>146</v>
      </c>
      <c r="P268" s="12">
        <v>146</v>
      </c>
      <c r="Q268" s="12">
        <v>146</v>
      </c>
    </row>
    <row r="269" spans="1:17" x14ac:dyDescent="0.2">
      <c r="A269" s="70">
        <v>42997</v>
      </c>
      <c r="B269" s="71">
        <v>3518</v>
      </c>
      <c r="C269" s="72">
        <v>4113746</v>
      </c>
      <c r="D269" s="71">
        <v>3731.1750000000002</v>
      </c>
      <c r="E269" s="73">
        <v>1238427.4125000001</v>
      </c>
      <c r="F269" s="73">
        <v>4846679.5952380951</v>
      </c>
      <c r="G269" s="74">
        <v>5.1428571428571157E-3</v>
      </c>
      <c r="H269" s="74">
        <v>-0.11368910150994171</v>
      </c>
      <c r="I269" s="71">
        <v>425.61</v>
      </c>
      <c r="J269" s="74">
        <v>-2.2271192798198891E-3</v>
      </c>
      <c r="K269" s="71">
        <v>7275.25</v>
      </c>
      <c r="L269" s="74">
        <v>3.028974477753632E-3</v>
      </c>
      <c r="M269" s="13"/>
      <c r="O269" s="12">
        <v>147</v>
      </c>
      <c r="P269" s="12">
        <v>147</v>
      </c>
      <c r="Q269" s="12">
        <v>147</v>
      </c>
    </row>
    <row r="270" spans="1:17" x14ac:dyDescent="0.2">
      <c r="A270" s="70">
        <v>42998</v>
      </c>
      <c r="B270" s="71">
        <v>3507</v>
      </c>
      <c r="C270" s="72">
        <v>3667562</v>
      </c>
      <c r="D270" s="71">
        <v>3694.9500000000003</v>
      </c>
      <c r="E270" s="73">
        <v>1245366.1625000001</v>
      </c>
      <c r="F270" s="73">
        <v>4837488.8968253965</v>
      </c>
      <c r="G270" s="74">
        <v>-3.1267765776009648E-3</v>
      </c>
      <c r="H270" s="74">
        <v>-0.10801371480472288</v>
      </c>
      <c r="I270" s="71">
        <v>427.73</v>
      </c>
      <c r="J270" s="74">
        <v>4.9810859707244415E-3</v>
      </c>
      <c r="K270" s="71">
        <v>7271.95</v>
      </c>
      <c r="L270" s="74">
        <v>-4.5359266004607601E-4</v>
      </c>
      <c r="M270" s="13"/>
      <c r="O270" s="12">
        <v>148</v>
      </c>
      <c r="P270" s="12">
        <v>148</v>
      </c>
      <c r="Q270" s="12">
        <v>148</v>
      </c>
    </row>
    <row r="271" spans="1:17" x14ac:dyDescent="0.2">
      <c r="A271" s="70">
        <v>42999</v>
      </c>
      <c r="B271" s="71">
        <v>3465.5</v>
      </c>
      <c r="C271" s="72">
        <v>7288209</v>
      </c>
      <c r="D271" s="71">
        <v>3670.2750000000001</v>
      </c>
      <c r="E271" s="73">
        <v>1230661.2124999999</v>
      </c>
      <c r="F271" s="73">
        <v>4856917.4365079366</v>
      </c>
      <c r="G271" s="74">
        <v>-1.1833475905332236E-2</v>
      </c>
      <c r="H271" s="74">
        <v>-9.4049519083969524E-2</v>
      </c>
      <c r="I271" s="71">
        <v>427.25</v>
      </c>
      <c r="J271" s="74">
        <v>-1.122203259065313E-3</v>
      </c>
      <c r="K271" s="71">
        <v>7263.9</v>
      </c>
      <c r="L271" s="74">
        <v>-1.1069933099100426E-3</v>
      </c>
      <c r="M271" s="13"/>
      <c r="O271" s="12">
        <v>149</v>
      </c>
      <c r="P271" s="12">
        <v>149</v>
      </c>
      <c r="Q271" s="12">
        <v>149</v>
      </c>
    </row>
    <row r="272" spans="1:17" x14ac:dyDescent="0.2">
      <c r="A272" s="70">
        <v>43000</v>
      </c>
      <c r="B272" s="71">
        <v>3500</v>
      </c>
      <c r="C272" s="72">
        <v>4389197</v>
      </c>
      <c r="D272" s="71">
        <v>3663.03</v>
      </c>
      <c r="E272" s="73">
        <v>1263128.3125</v>
      </c>
      <c r="F272" s="73">
        <v>4858701.0079365084</v>
      </c>
      <c r="G272" s="74">
        <v>9.9552734093204531E-3</v>
      </c>
      <c r="H272" s="74">
        <v>-9.9825678338638868E-2</v>
      </c>
      <c r="I272" s="71">
        <v>426.75</v>
      </c>
      <c r="J272" s="74">
        <v>-1.170275014628408E-3</v>
      </c>
      <c r="K272" s="71">
        <v>7310.64</v>
      </c>
      <c r="L272" s="74">
        <v>6.4345599471358206E-3</v>
      </c>
      <c r="M272" s="13"/>
      <c r="O272" s="12">
        <v>150</v>
      </c>
      <c r="P272" s="12">
        <v>150</v>
      </c>
      <c r="Q272" s="12">
        <v>150</v>
      </c>
    </row>
    <row r="273" spans="1:17" x14ac:dyDescent="0.2">
      <c r="A273" s="70">
        <v>43003</v>
      </c>
      <c r="B273" s="71">
        <v>3436</v>
      </c>
      <c r="C273" s="72">
        <v>3594703</v>
      </c>
      <c r="D273" s="71">
        <v>3673.0050000000001</v>
      </c>
      <c r="E273" s="73">
        <v>1258509.325</v>
      </c>
      <c r="F273" s="73">
        <v>4866470.111111111</v>
      </c>
      <c r="G273" s="74">
        <v>-1.8285714285714239E-2</v>
      </c>
      <c r="H273" s="74">
        <v>-0.11687356461142251</v>
      </c>
      <c r="I273" s="71">
        <v>423.51</v>
      </c>
      <c r="J273" s="74">
        <v>-7.5922671353251259E-3</v>
      </c>
      <c r="K273" s="71">
        <v>7301.29</v>
      </c>
      <c r="L273" s="74">
        <v>-1.278957793025004E-3</v>
      </c>
      <c r="M273" s="13"/>
      <c r="O273" s="12">
        <v>151</v>
      </c>
      <c r="P273" s="12">
        <v>151</v>
      </c>
      <c r="Q273" s="12">
        <v>151</v>
      </c>
    </row>
    <row r="274" spans="1:17" x14ac:dyDescent="0.2">
      <c r="A274" s="70">
        <v>43004</v>
      </c>
      <c r="B274" s="71">
        <v>3417</v>
      </c>
      <c r="C274" s="72">
        <v>3496038</v>
      </c>
      <c r="D274" s="71">
        <v>3659.5650000000005</v>
      </c>
      <c r="E274" s="73">
        <v>1249394.2250000001</v>
      </c>
      <c r="F274" s="73">
        <v>4845733.611111111</v>
      </c>
      <c r="G274" s="74">
        <v>-5.5296856810244099E-3</v>
      </c>
      <c r="H274" s="74">
        <v>-0.11438209567198154</v>
      </c>
      <c r="I274" s="71">
        <v>422.55</v>
      </c>
      <c r="J274" s="74">
        <v>-2.2667705603173216E-3</v>
      </c>
      <c r="K274" s="71">
        <v>7285.74</v>
      </c>
      <c r="L274" s="74">
        <v>-2.129760631340516E-3</v>
      </c>
      <c r="M274" s="13"/>
      <c r="O274" s="12">
        <v>152</v>
      </c>
      <c r="P274" s="12">
        <v>152</v>
      </c>
      <c r="Q274" s="12">
        <v>152</v>
      </c>
    </row>
    <row r="275" spans="1:17" x14ac:dyDescent="0.2">
      <c r="A275" s="70">
        <v>43005</v>
      </c>
      <c r="B275" s="71">
        <v>3424.5</v>
      </c>
      <c r="C275" s="72">
        <v>4103493</v>
      </c>
      <c r="D275" s="71">
        <v>3638.355</v>
      </c>
      <c r="E275" s="73">
        <v>1208544.4624999999</v>
      </c>
      <c r="F275" s="73">
        <v>4840770.611111111</v>
      </c>
      <c r="G275" s="74">
        <v>2.1949078138718825E-3</v>
      </c>
      <c r="H275" s="74">
        <v>-0.12572720059880238</v>
      </c>
      <c r="I275" s="71">
        <v>423.2</v>
      </c>
      <c r="J275" s="74">
        <v>1.5382794935510091E-3</v>
      </c>
      <c r="K275" s="71">
        <v>7313.51</v>
      </c>
      <c r="L275" s="74">
        <v>3.8115551749033916E-3</v>
      </c>
      <c r="M275" s="13"/>
      <c r="O275" s="12">
        <v>153</v>
      </c>
      <c r="P275" s="12">
        <v>153</v>
      </c>
      <c r="Q275" s="12">
        <v>153</v>
      </c>
    </row>
    <row r="276" spans="1:17" x14ac:dyDescent="0.2">
      <c r="A276" s="70">
        <v>43006</v>
      </c>
      <c r="B276" s="71">
        <v>3417</v>
      </c>
      <c r="C276" s="72">
        <v>5062387</v>
      </c>
      <c r="D276" s="71">
        <v>3621.03</v>
      </c>
      <c r="E276" s="73">
        <v>1205247.7625</v>
      </c>
      <c r="F276" s="73">
        <v>4849394.3253968256</v>
      </c>
      <c r="G276" s="74">
        <v>-2.1901007446342158E-3</v>
      </c>
      <c r="H276" s="74">
        <v>-0.10689317244539487</v>
      </c>
      <c r="I276" s="71">
        <v>422.44</v>
      </c>
      <c r="J276" s="74">
        <v>-1.7958412098298959E-3</v>
      </c>
      <c r="K276" s="71">
        <v>7322.82</v>
      </c>
      <c r="L276" s="74">
        <v>1.27298656869268E-3</v>
      </c>
      <c r="M276" s="13"/>
      <c r="O276" s="12">
        <v>154</v>
      </c>
      <c r="P276" s="12">
        <v>154</v>
      </c>
      <c r="Q276" s="12">
        <v>154</v>
      </c>
    </row>
    <row r="277" spans="1:17" x14ac:dyDescent="0.2">
      <c r="A277" s="70">
        <v>43007</v>
      </c>
      <c r="B277" s="71">
        <v>3473</v>
      </c>
      <c r="C277" s="72">
        <v>4069668</v>
      </c>
      <c r="D277" s="71">
        <v>3610.8450000000003</v>
      </c>
      <c r="E277" s="73">
        <v>1201865.9125000001</v>
      </c>
      <c r="F277" s="73">
        <v>4855254.6904761903</v>
      </c>
      <c r="G277" s="74">
        <v>1.6388645010242842E-2</v>
      </c>
      <c r="H277" s="74">
        <v>-0.10703234630993541</v>
      </c>
      <c r="I277" s="71">
        <v>424.82</v>
      </c>
      <c r="J277" s="74">
        <v>5.6339361802859589E-3</v>
      </c>
      <c r="K277" s="71">
        <v>7372.76</v>
      </c>
      <c r="L277" s="74">
        <v>6.8197770804143687E-3</v>
      </c>
      <c r="M277" s="13"/>
      <c r="O277" s="12">
        <v>155</v>
      </c>
      <c r="P277" s="12">
        <v>155</v>
      </c>
      <c r="Q277" s="12">
        <v>155</v>
      </c>
    </row>
    <row r="278" spans="1:17" x14ac:dyDescent="0.2">
      <c r="A278" s="70">
        <v>43010</v>
      </c>
      <c r="B278" s="71">
        <v>3552.5</v>
      </c>
      <c r="C278" s="72">
        <v>4076370</v>
      </c>
      <c r="D278" s="71">
        <v>3605.1750000000002</v>
      </c>
      <c r="E278" s="73">
        <v>1211021.925</v>
      </c>
      <c r="F278" s="73">
        <v>4854572.1904761903</v>
      </c>
      <c r="G278" s="74">
        <v>2.2890872444572441E-2</v>
      </c>
      <c r="H278" s="74">
        <v>-0.11391246323529414</v>
      </c>
      <c r="I278" s="71">
        <v>431.07</v>
      </c>
      <c r="J278" s="74">
        <v>1.4712113365660695E-2</v>
      </c>
      <c r="K278" s="71">
        <v>7438.84</v>
      </c>
      <c r="L278" s="74">
        <v>8.9627222369912385E-3</v>
      </c>
      <c r="M278" s="13"/>
      <c r="O278" s="12">
        <v>156</v>
      </c>
      <c r="P278" s="12">
        <v>156</v>
      </c>
      <c r="Q278" s="12">
        <v>156</v>
      </c>
    </row>
    <row r="279" spans="1:17" x14ac:dyDescent="0.2">
      <c r="A279" s="70">
        <v>43011</v>
      </c>
      <c r="B279" s="71">
        <v>3590</v>
      </c>
      <c r="C279" s="72">
        <v>3227615</v>
      </c>
      <c r="D279" s="71">
        <v>3629.6400000000003</v>
      </c>
      <c r="E279" s="73">
        <v>1232278.2625</v>
      </c>
      <c r="F279" s="73">
        <v>4851781.2380952379</v>
      </c>
      <c r="G279" s="74">
        <v>1.0555946516537684E-2</v>
      </c>
      <c r="H279" s="74">
        <v>-0.11437231712658769</v>
      </c>
      <c r="I279" s="71">
        <v>434.55</v>
      </c>
      <c r="J279" s="74">
        <v>8.0729347901733473E-3</v>
      </c>
      <c r="K279" s="71">
        <v>7468.11</v>
      </c>
      <c r="L279" s="74">
        <v>3.9347532679825381E-3</v>
      </c>
      <c r="M279" s="13"/>
      <c r="O279" s="12">
        <v>157</v>
      </c>
      <c r="P279" s="12">
        <v>157</v>
      </c>
      <c r="Q279" s="12">
        <v>157</v>
      </c>
    </row>
    <row r="280" spans="1:17" x14ac:dyDescent="0.2">
      <c r="A280" s="70">
        <v>43012</v>
      </c>
      <c r="B280" s="71">
        <v>3611.5</v>
      </c>
      <c r="C280" s="72">
        <v>3608229</v>
      </c>
      <c r="D280" s="71">
        <v>3665.9700000000003</v>
      </c>
      <c r="E280" s="73">
        <v>1225234.2625</v>
      </c>
      <c r="F280" s="73">
        <v>4847695.6825396828</v>
      </c>
      <c r="G280" s="74">
        <v>5.9888579387186169E-3</v>
      </c>
      <c r="H280" s="74">
        <v>-9.7848049829452832E-2</v>
      </c>
      <c r="I280" s="71">
        <v>439.83</v>
      </c>
      <c r="J280" s="74">
        <v>1.2150500517776885E-2</v>
      </c>
      <c r="K280" s="71">
        <v>7467.58</v>
      </c>
      <c r="L280" s="74">
        <v>-7.0968424407236164E-5</v>
      </c>
      <c r="M280" s="13"/>
      <c r="O280" s="12">
        <v>158</v>
      </c>
      <c r="P280" s="12">
        <v>158</v>
      </c>
      <c r="Q280" s="12">
        <v>158</v>
      </c>
    </row>
    <row r="281" spans="1:17" x14ac:dyDescent="0.2">
      <c r="A281" s="70">
        <v>43013</v>
      </c>
      <c r="B281" s="71">
        <v>3676</v>
      </c>
      <c r="C281" s="72">
        <v>3087038</v>
      </c>
      <c r="D281" s="71">
        <v>3705.2400000000002</v>
      </c>
      <c r="E281" s="73">
        <v>1222806.45</v>
      </c>
      <c r="F281" s="73">
        <v>4838998.6587301586</v>
      </c>
      <c r="G281" s="74">
        <v>1.7859615118371863E-2</v>
      </c>
      <c r="H281" s="74">
        <v>-9.0056184733048772E-2</v>
      </c>
      <c r="I281" s="71">
        <v>444.72</v>
      </c>
      <c r="J281" s="74">
        <v>1.1117931928245062E-2</v>
      </c>
      <c r="K281" s="71">
        <v>7507.99</v>
      </c>
      <c r="L281" s="74">
        <v>5.411391642272223E-3</v>
      </c>
      <c r="M281" s="13"/>
      <c r="O281" s="12">
        <v>159</v>
      </c>
      <c r="P281" s="12">
        <v>159</v>
      </c>
      <c r="Q281" s="12">
        <v>159</v>
      </c>
    </row>
    <row r="282" spans="1:17" x14ac:dyDescent="0.2">
      <c r="A282" s="70">
        <v>43014</v>
      </c>
      <c r="B282" s="71">
        <v>3710</v>
      </c>
      <c r="C282" s="72">
        <v>4708230</v>
      </c>
      <c r="D282" s="71">
        <v>3759.63</v>
      </c>
      <c r="E282" s="73">
        <v>1222607.325</v>
      </c>
      <c r="F282" s="73">
        <v>4827492.3650793647</v>
      </c>
      <c r="G282" s="74">
        <v>9.2491838955386374E-3</v>
      </c>
      <c r="H282" s="74">
        <v>-9.8563754512635438E-2</v>
      </c>
      <c r="I282" s="71">
        <v>441.38</v>
      </c>
      <c r="J282" s="74">
        <v>-7.5103435869761093E-3</v>
      </c>
      <c r="K282" s="71">
        <v>7522.87</v>
      </c>
      <c r="L282" s="74">
        <v>1.9818886279816539E-3</v>
      </c>
      <c r="M282" s="13"/>
      <c r="O282" s="12">
        <v>160</v>
      </c>
      <c r="P282" s="12">
        <v>160</v>
      </c>
      <c r="Q282" s="12">
        <v>160</v>
      </c>
    </row>
    <row r="283" spans="1:17" x14ac:dyDescent="0.2">
      <c r="A283" s="70">
        <v>43017</v>
      </c>
      <c r="B283" s="71">
        <v>3627</v>
      </c>
      <c r="C283" s="72">
        <v>4473471</v>
      </c>
      <c r="D283" s="71">
        <v>3809.4</v>
      </c>
      <c r="E283" s="73">
        <v>1211360.5874999999</v>
      </c>
      <c r="F283" s="73">
        <v>4824314.9603174599</v>
      </c>
      <c r="G283" s="74">
        <v>-2.2371967654986502E-2</v>
      </c>
      <c r="H283" s="74">
        <v>-0.11164706647398848</v>
      </c>
      <c r="I283" s="71">
        <v>438.96</v>
      </c>
      <c r="J283" s="74">
        <v>-5.4828039331188405E-3</v>
      </c>
      <c r="K283" s="71">
        <v>7507.89</v>
      </c>
      <c r="L283" s="74">
        <v>-1.9912613138336477E-3</v>
      </c>
      <c r="M283" s="13"/>
      <c r="O283" s="12">
        <v>161</v>
      </c>
      <c r="P283" s="12">
        <v>161</v>
      </c>
      <c r="Q283" s="12">
        <v>161</v>
      </c>
    </row>
    <row r="284" spans="1:17" x14ac:dyDescent="0.2">
      <c r="A284" s="70">
        <v>43018</v>
      </c>
      <c r="B284" s="71">
        <v>3610</v>
      </c>
      <c r="C284" s="72">
        <v>4816141</v>
      </c>
      <c r="D284" s="71">
        <v>3825.0450000000001</v>
      </c>
      <c r="E284" s="73">
        <v>1209066.8999999999</v>
      </c>
      <c r="F284" s="73">
        <v>4835785.2539682537</v>
      </c>
      <c r="G284" s="74">
        <v>-4.6870692031982797E-3</v>
      </c>
      <c r="H284" s="74">
        <v>-0.11394230769230762</v>
      </c>
      <c r="I284" s="71">
        <v>440.13</v>
      </c>
      <c r="J284" s="74">
        <v>2.6653909240021978E-3</v>
      </c>
      <c r="K284" s="71">
        <v>7538.27</v>
      </c>
      <c r="L284" s="74">
        <v>4.0464098435113449E-3</v>
      </c>
      <c r="M284" s="13"/>
      <c r="O284" s="12">
        <v>162</v>
      </c>
      <c r="P284" s="12">
        <v>162</v>
      </c>
      <c r="Q284" s="12">
        <v>162</v>
      </c>
    </row>
    <row r="285" spans="1:17" x14ac:dyDescent="0.2">
      <c r="A285" s="70">
        <v>43019</v>
      </c>
      <c r="B285" s="71">
        <v>3569</v>
      </c>
      <c r="C285" s="72">
        <v>6474247</v>
      </c>
      <c r="D285" s="71">
        <v>3829.2450000000003</v>
      </c>
      <c r="E285" s="73">
        <v>1191195.0249999999</v>
      </c>
      <c r="F285" s="73">
        <v>4835168.0714285718</v>
      </c>
      <c r="G285" s="74">
        <v>-1.1357340720221654E-2</v>
      </c>
      <c r="H285" s="74">
        <v>-0.11888204158790172</v>
      </c>
      <c r="I285" s="71">
        <v>434.98</v>
      </c>
      <c r="J285" s="74">
        <v>-1.1701088314815977E-2</v>
      </c>
      <c r="K285" s="71">
        <v>7533.81</v>
      </c>
      <c r="L285" s="74">
        <v>-5.9164768574226922E-4</v>
      </c>
      <c r="M285" s="13"/>
      <c r="O285" s="12">
        <v>163</v>
      </c>
      <c r="P285" s="12">
        <v>163</v>
      </c>
      <c r="Q285" s="12">
        <v>163</v>
      </c>
    </row>
    <row r="286" spans="1:17" x14ac:dyDescent="0.2">
      <c r="A286" s="70">
        <v>43020</v>
      </c>
      <c r="B286" s="71">
        <v>3581</v>
      </c>
      <c r="C286" s="72">
        <v>2989607</v>
      </c>
      <c r="D286" s="71">
        <v>3820.32</v>
      </c>
      <c r="E286" s="73">
        <v>1208380.8999999999</v>
      </c>
      <c r="F286" s="73">
        <v>4809538.111111111</v>
      </c>
      <c r="G286" s="74">
        <v>3.3622863547211335E-3</v>
      </c>
      <c r="H286" s="74">
        <v>-0.10440673941896472</v>
      </c>
      <c r="I286" s="71">
        <v>438.04</v>
      </c>
      <c r="J286" s="74">
        <v>7.034806197986132E-3</v>
      </c>
      <c r="K286" s="71">
        <v>7556.24</v>
      </c>
      <c r="L286" s="74">
        <v>2.9772452451015674E-3</v>
      </c>
      <c r="M286" s="13"/>
      <c r="O286" s="12">
        <v>164</v>
      </c>
      <c r="P286" s="12">
        <v>164</v>
      </c>
      <c r="Q286" s="12">
        <v>164</v>
      </c>
    </row>
    <row r="287" spans="1:17" x14ac:dyDescent="0.2">
      <c r="A287" s="70">
        <v>43021</v>
      </c>
      <c r="B287" s="71">
        <v>3688.5</v>
      </c>
      <c r="C287" s="72">
        <v>4755331</v>
      </c>
      <c r="D287" s="71">
        <v>3800.3700000000003</v>
      </c>
      <c r="E287" s="73">
        <v>1155496.4375</v>
      </c>
      <c r="F287" s="73">
        <v>4812894.8730158731</v>
      </c>
      <c r="G287" s="74">
        <v>3.0019547612398778E-2</v>
      </c>
      <c r="H287" s="74">
        <v>-8.904162146312844E-2</v>
      </c>
      <c r="I287" s="71">
        <v>449.77</v>
      </c>
      <c r="J287" s="74">
        <v>2.6778376403981285E-2</v>
      </c>
      <c r="K287" s="71">
        <v>7535.44</v>
      </c>
      <c r="L287" s="74">
        <v>-2.7526918149768376E-3</v>
      </c>
      <c r="M287" s="13"/>
      <c r="O287" s="12">
        <v>165</v>
      </c>
      <c r="P287" s="12">
        <v>165</v>
      </c>
      <c r="Q287" s="12">
        <v>165</v>
      </c>
    </row>
    <row r="288" spans="1:17" x14ac:dyDescent="0.2">
      <c r="A288" s="70">
        <v>43024</v>
      </c>
      <c r="B288" s="71">
        <v>3718</v>
      </c>
      <c r="C288" s="72">
        <v>5042369</v>
      </c>
      <c r="D288" s="71">
        <v>3795.855</v>
      </c>
      <c r="E288" s="73">
        <v>1076983.8500000001</v>
      </c>
      <c r="F288" s="73">
        <v>4804524.9761904757</v>
      </c>
      <c r="G288" s="74">
        <v>7.997831096651753E-3</v>
      </c>
      <c r="H288" s="74">
        <v>-0.11031501063075833</v>
      </c>
      <c r="I288" s="71">
        <v>453.42</v>
      </c>
      <c r="J288" s="74">
        <v>8.1152589101096684E-3</v>
      </c>
      <c r="K288" s="71">
        <v>7526.97</v>
      </c>
      <c r="L288" s="74">
        <v>-1.1240219549222275E-3</v>
      </c>
      <c r="M288" s="13"/>
      <c r="O288" s="12">
        <v>166</v>
      </c>
      <c r="P288" s="12">
        <v>166</v>
      </c>
      <c r="Q288" s="12">
        <v>166</v>
      </c>
    </row>
    <row r="289" spans="1:17" x14ac:dyDescent="0.2">
      <c r="A289" s="70">
        <v>43025</v>
      </c>
      <c r="B289" s="71">
        <v>3709.5</v>
      </c>
      <c r="C289" s="72">
        <v>5222033</v>
      </c>
      <c r="D289" s="71">
        <v>3814.9650000000001</v>
      </c>
      <c r="E289" s="73">
        <v>1088045.6375</v>
      </c>
      <c r="F289" s="73">
        <v>4808413.444444444</v>
      </c>
      <c r="G289" s="74">
        <v>-2.2861753630983861E-3</v>
      </c>
      <c r="H289" s="74">
        <v>-0.12733830814441638</v>
      </c>
      <c r="I289" s="71">
        <v>447.25</v>
      </c>
      <c r="J289" s="74">
        <v>-1.3607692646994018E-2</v>
      </c>
      <c r="K289" s="71">
        <v>7516.17</v>
      </c>
      <c r="L289" s="74">
        <v>-1.4348403142300237E-3</v>
      </c>
      <c r="M289" s="13"/>
      <c r="O289" s="12">
        <v>167</v>
      </c>
      <c r="P289" s="12">
        <v>167</v>
      </c>
      <c r="Q289" s="12">
        <v>167</v>
      </c>
    </row>
    <row r="290" spans="1:17" x14ac:dyDescent="0.2">
      <c r="A290" s="70">
        <v>43026</v>
      </c>
      <c r="B290" s="71">
        <v>3599</v>
      </c>
      <c r="C290" s="72">
        <v>5036817</v>
      </c>
      <c r="D290" s="71">
        <v>3835.86</v>
      </c>
      <c r="E290" s="73">
        <v>1101899.2250000001</v>
      </c>
      <c r="F290" s="73">
        <v>4808358.777777778</v>
      </c>
      <c r="G290" s="74">
        <v>-2.9788381183447954E-2</v>
      </c>
      <c r="H290" s="74">
        <v>-0.14592258883248732</v>
      </c>
      <c r="I290" s="71">
        <v>443.16</v>
      </c>
      <c r="J290" s="74">
        <v>-9.1447736165455318E-3</v>
      </c>
      <c r="K290" s="71">
        <v>7542.87</v>
      </c>
      <c r="L290" s="74">
        <v>3.552341152475158E-3</v>
      </c>
      <c r="M290" s="13"/>
      <c r="O290" s="12">
        <v>168</v>
      </c>
      <c r="P290" s="12">
        <v>168</v>
      </c>
      <c r="Q290" s="12">
        <v>168</v>
      </c>
    </row>
    <row r="291" spans="1:17" x14ac:dyDescent="0.2">
      <c r="A291" s="70">
        <v>43027</v>
      </c>
      <c r="B291" s="71">
        <v>3600.5</v>
      </c>
      <c r="C291" s="72">
        <v>4542749</v>
      </c>
      <c r="D291" s="71">
        <v>3842.16</v>
      </c>
      <c r="E291" s="73">
        <v>1119014.9125000001</v>
      </c>
      <c r="F291" s="73">
        <v>4795516.1984126987</v>
      </c>
      <c r="G291" s="74">
        <v>4.1678243956644323E-4</v>
      </c>
      <c r="H291" s="74">
        <v>-0.13003543836805542</v>
      </c>
      <c r="I291" s="71">
        <v>443.8</v>
      </c>
      <c r="J291" s="74">
        <v>1.4441736618828749E-3</v>
      </c>
      <c r="K291" s="71">
        <v>7523.04</v>
      </c>
      <c r="L291" s="74">
        <v>-2.6289727915236316E-3</v>
      </c>
      <c r="M291" s="13"/>
      <c r="O291" s="12">
        <v>169</v>
      </c>
      <c r="P291" s="12">
        <v>169</v>
      </c>
      <c r="Q291" s="12">
        <v>169</v>
      </c>
    </row>
    <row r="292" spans="1:17" x14ac:dyDescent="0.2">
      <c r="A292" s="70">
        <v>43028</v>
      </c>
      <c r="B292" s="71">
        <v>3600</v>
      </c>
      <c r="C292" s="72">
        <v>3843681</v>
      </c>
      <c r="D292" s="71">
        <v>3846.2550000000001</v>
      </c>
      <c r="E292" s="73">
        <v>1084696.6625000001</v>
      </c>
      <c r="F292" s="73">
        <v>4794715.4285714282</v>
      </c>
      <c r="G292" s="74">
        <v>-1.3886960144426919E-4</v>
      </c>
      <c r="H292" s="74">
        <v>-0.12048653344917459</v>
      </c>
      <c r="I292" s="71">
        <v>445.53</v>
      </c>
      <c r="J292" s="74">
        <v>3.8981523208652114E-3</v>
      </c>
      <c r="K292" s="71">
        <v>7523.23</v>
      </c>
      <c r="L292" s="74">
        <v>2.5255747676311557E-5</v>
      </c>
      <c r="M292" s="13"/>
      <c r="O292" s="12">
        <v>170</v>
      </c>
      <c r="P292" s="12">
        <v>170</v>
      </c>
      <c r="Q292" s="12">
        <v>170</v>
      </c>
    </row>
    <row r="293" spans="1:17" x14ac:dyDescent="0.2">
      <c r="A293" s="70">
        <v>43031</v>
      </c>
      <c r="B293" s="71">
        <v>3586</v>
      </c>
      <c r="C293" s="72">
        <v>2417751</v>
      </c>
      <c r="D293" s="71">
        <v>3827.67</v>
      </c>
      <c r="E293" s="73">
        <v>1077877.7124999999</v>
      </c>
      <c r="F293" s="73">
        <v>4783089.5634920634</v>
      </c>
      <c r="G293" s="74">
        <v>-3.8888888888889417E-3</v>
      </c>
      <c r="H293" s="74">
        <v>-0.12467634998556187</v>
      </c>
      <c r="I293" s="71">
        <v>449.28</v>
      </c>
      <c r="J293" s="74">
        <v>8.4169416200929881E-3</v>
      </c>
      <c r="K293" s="71">
        <v>7524.45</v>
      </c>
      <c r="L293" s="74">
        <v>1.6216438949756551E-4</v>
      </c>
      <c r="M293" s="13"/>
      <c r="O293" s="12">
        <v>171</v>
      </c>
      <c r="P293" s="12">
        <v>171</v>
      </c>
      <c r="Q293" s="12">
        <v>171</v>
      </c>
    </row>
    <row r="294" spans="1:17" x14ac:dyDescent="0.2">
      <c r="A294" s="70">
        <v>43032</v>
      </c>
      <c r="B294" s="71">
        <v>3590</v>
      </c>
      <c r="C294" s="72">
        <v>3462364</v>
      </c>
      <c r="D294" s="71">
        <v>3799.9500000000003</v>
      </c>
      <c r="E294" s="73">
        <v>1063165.8125</v>
      </c>
      <c r="F294" s="73">
        <v>4775573.0952380951</v>
      </c>
      <c r="G294" s="74">
        <v>1.115448968209698E-3</v>
      </c>
      <c r="H294" s="74">
        <v>-0.12616947686986602</v>
      </c>
      <c r="I294" s="71">
        <v>449.65</v>
      </c>
      <c r="J294" s="74">
        <v>8.2353988603989237E-4</v>
      </c>
      <c r="K294" s="71">
        <v>7526.54</v>
      </c>
      <c r="L294" s="74">
        <v>2.7776116526800898E-4</v>
      </c>
      <c r="M294" s="13"/>
      <c r="O294" s="12">
        <v>172</v>
      </c>
      <c r="P294" s="12">
        <v>172</v>
      </c>
      <c r="Q294" s="12">
        <v>172</v>
      </c>
    </row>
    <row r="295" spans="1:17" x14ac:dyDescent="0.2">
      <c r="A295" s="70">
        <v>43033</v>
      </c>
      <c r="B295" s="71">
        <v>3496.5</v>
      </c>
      <c r="C295" s="72">
        <v>3936060</v>
      </c>
      <c r="D295" s="71">
        <v>3774.855</v>
      </c>
      <c r="E295" s="73">
        <v>1062744.8875</v>
      </c>
      <c r="F295" s="73">
        <v>4771539.6349206353</v>
      </c>
      <c r="G295" s="74">
        <v>-2.6044568245125355E-2</v>
      </c>
      <c r="H295" s="74">
        <v>-0.1358162263067203</v>
      </c>
      <c r="I295" s="71">
        <v>443.28</v>
      </c>
      <c r="J295" s="74">
        <v>-1.4166574002001608E-2</v>
      </c>
      <c r="K295" s="71">
        <v>7447.21</v>
      </c>
      <c r="L295" s="74">
        <v>-1.0540035660476121E-2</v>
      </c>
      <c r="M295" s="13"/>
      <c r="O295" s="12">
        <v>173</v>
      </c>
      <c r="P295" s="12">
        <v>173</v>
      </c>
      <c r="Q295" s="12">
        <v>173</v>
      </c>
    </row>
    <row r="296" spans="1:17" x14ac:dyDescent="0.2">
      <c r="A296" s="70">
        <v>43034</v>
      </c>
      <c r="B296" s="71">
        <v>3565.5</v>
      </c>
      <c r="C296" s="72">
        <v>3866903</v>
      </c>
      <c r="D296" s="71">
        <v>3753.33</v>
      </c>
      <c r="E296" s="73">
        <v>1060651.9750000001</v>
      </c>
      <c r="F296" s="73">
        <v>4772528.3650793647</v>
      </c>
      <c r="G296" s="74">
        <v>1.973401973401967E-2</v>
      </c>
      <c r="H296" s="74">
        <v>-0.12065331610680452</v>
      </c>
      <c r="I296" s="71">
        <v>448</v>
      </c>
      <c r="J296" s="74">
        <v>1.0647897491427694E-2</v>
      </c>
      <c r="K296" s="71">
        <v>7486.5</v>
      </c>
      <c r="L296" s="74">
        <v>5.2758012732285753E-3</v>
      </c>
      <c r="M296" s="13"/>
      <c r="O296" s="12">
        <v>174</v>
      </c>
      <c r="P296" s="12">
        <v>174</v>
      </c>
      <c r="Q296" s="12">
        <v>174</v>
      </c>
    </row>
    <row r="297" spans="1:17" x14ac:dyDescent="0.2">
      <c r="A297" s="70">
        <v>43035</v>
      </c>
      <c r="B297" s="71">
        <v>3554.5</v>
      </c>
      <c r="C297" s="72">
        <v>5059873</v>
      </c>
      <c r="D297" s="71">
        <v>3745.98</v>
      </c>
      <c r="E297" s="73">
        <v>1045708.425</v>
      </c>
      <c r="F297" s="73">
        <v>4776434.277777778</v>
      </c>
      <c r="G297" s="74">
        <v>-3.0851213013602941E-3</v>
      </c>
      <c r="H297" s="74">
        <v>-0.1315623660522931</v>
      </c>
      <c r="I297" s="71">
        <v>446.59</v>
      </c>
      <c r="J297" s="74">
        <v>-3.1473214285714368E-3</v>
      </c>
      <c r="K297" s="71">
        <v>7505.03</v>
      </c>
      <c r="L297" s="74">
        <v>2.475121886061471E-3</v>
      </c>
      <c r="M297" s="13"/>
      <c r="O297" s="12">
        <v>175</v>
      </c>
      <c r="P297" s="12">
        <v>175</v>
      </c>
      <c r="Q297" s="12">
        <v>175</v>
      </c>
    </row>
    <row r="298" spans="1:17" x14ac:dyDescent="0.2">
      <c r="A298" s="70">
        <v>43038</v>
      </c>
      <c r="B298" s="71">
        <v>3564</v>
      </c>
      <c r="C298" s="72">
        <v>3960317</v>
      </c>
      <c r="D298" s="71">
        <v>3736.4250000000002</v>
      </c>
      <c r="E298" s="73">
        <v>1058085.9875</v>
      </c>
      <c r="F298" s="73">
        <v>4759200.0873015877</v>
      </c>
      <c r="G298" s="74">
        <v>2.6726684484457142E-3</v>
      </c>
      <c r="H298" s="74">
        <v>-0.12509351243212341</v>
      </c>
      <c r="I298" s="71">
        <v>449.03</v>
      </c>
      <c r="J298" s="74">
        <v>5.463624353433838E-3</v>
      </c>
      <c r="K298" s="71">
        <v>7487.81</v>
      </c>
      <c r="L298" s="74">
        <v>-2.2944611813675575E-3</v>
      </c>
      <c r="M298" s="13"/>
      <c r="O298" s="12">
        <v>176</v>
      </c>
      <c r="P298" s="12">
        <v>176</v>
      </c>
      <c r="Q298" s="12">
        <v>176</v>
      </c>
    </row>
    <row r="299" spans="1:17" x14ac:dyDescent="0.2">
      <c r="A299" s="70">
        <v>43039</v>
      </c>
      <c r="B299" s="71">
        <v>3548.5</v>
      </c>
      <c r="C299" s="72">
        <v>2707181</v>
      </c>
      <c r="D299" s="71">
        <v>3731.8049999999998</v>
      </c>
      <c r="E299" s="73">
        <v>1056635.325</v>
      </c>
      <c r="F299" s="73">
        <v>4729737.8492063489</v>
      </c>
      <c r="G299" s="74">
        <v>-4.349046015712732E-3</v>
      </c>
      <c r="H299" s="74">
        <v>-0.11356477321814251</v>
      </c>
      <c r="I299" s="71">
        <v>446.52</v>
      </c>
      <c r="J299" s="74">
        <v>-5.589826960336719E-3</v>
      </c>
      <c r="K299" s="71">
        <v>7493.08</v>
      </c>
      <c r="L299" s="74">
        <v>7.0381059348445518E-4</v>
      </c>
      <c r="M299" s="13"/>
      <c r="O299" s="12">
        <v>177</v>
      </c>
      <c r="P299" s="12">
        <v>177</v>
      </c>
      <c r="Q299" s="12">
        <v>177</v>
      </c>
    </row>
    <row r="300" spans="1:17" x14ac:dyDescent="0.2">
      <c r="A300" s="70">
        <v>43040</v>
      </c>
      <c r="B300" s="71">
        <v>3652.5</v>
      </c>
      <c r="C300" s="72">
        <v>5712246</v>
      </c>
      <c r="D300" s="71">
        <v>3723.09</v>
      </c>
      <c r="E300" s="73">
        <v>1050129.8999999999</v>
      </c>
      <c r="F300" s="73">
        <v>4734375.1269841269</v>
      </c>
      <c r="G300" s="74">
        <v>2.9308158376778914E-2</v>
      </c>
      <c r="H300" s="74">
        <v>-9.9735180688473202E-2</v>
      </c>
      <c r="I300" s="71">
        <v>458.57</v>
      </c>
      <c r="J300" s="74">
        <v>2.6986473170294678E-2</v>
      </c>
      <c r="K300" s="71">
        <v>7487.96</v>
      </c>
      <c r="L300" s="74">
        <v>-6.8329712214465488E-4</v>
      </c>
      <c r="M300" s="13"/>
      <c r="O300" s="12">
        <v>178</v>
      </c>
      <c r="P300" s="12">
        <v>178</v>
      </c>
      <c r="Q300" s="6">
        <v>178</v>
      </c>
    </row>
    <row r="301" spans="1:17" x14ac:dyDescent="0.2">
      <c r="A301" s="70">
        <v>43041</v>
      </c>
      <c r="B301" s="31">
        <v>3743.5</v>
      </c>
      <c r="C301" s="32">
        <v>5402370</v>
      </c>
      <c r="D301" s="31">
        <v>3755.8500000000004</v>
      </c>
      <c r="E301" s="20">
        <v>1076430.1125</v>
      </c>
      <c r="F301" s="73">
        <v>4745861.1746031744</v>
      </c>
      <c r="G301" s="74">
        <v>2.4914442162902173E-2</v>
      </c>
      <c r="H301" s="74">
        <v>-0.12384298451755604</v>
      </c>
      <c r="I301" s="71">
        <v>457.78</v>
      </c>
      <c r="J301" s="74">
        <v>-1.7227467998343071E-3</v>
      </c>
      <c r="K301" s="71">
        <v>7555.32</v>
      </c>
      <c r="L301" s="74">
        <v>8.9957745500777175E-3</v>
      </c>
      <c r="M301" s="13"/>
      <c r="O301" s="12">
        <v>179</v>
      </c>
      <c r="P301" s="12">
        <v>179</v>
      </c>
      <c r="Q301" s="6">
        <v>179</v>
      </c>
    </row>
    <row r="302" spans="1:17" x14ac:dyDescent="0.2">
      <c r="A302" s="70">
        <v>43042</v>
      </c>
      <c r="B302" s="31">
        <v>3725</v>
      </c>
      <c r="C302" s="32">
        <v>2612568</v>
      </c>
      <c r="D302" s="31">
        <v>3793.23</v>
      </c>
      <c r="E302" s="20">
        <v>1105371.7625</v>
      </c>
      <c r="F302" s="73">
        <v>4732013.055555556</v>
      </c>
      <c r="G302" s="74">
        <v>-4.941899292106311E-3</v>
      </c>
      <c r="H302" s="74">
        <v>-0.12920291341813717</v>
      </c>
      <c r="I302" s="71">
        <v>457.25</v>
      </c>
      <c r="J302" s="74">
        <v>-1.1577613700903822E-3</v>
      </c>
      <c r="K302" s="71">
        <v>7560.35</v>
      </c>
      <c r="L302" s="74">
        <v>6.6575605004159932E-4</v>
      </c>
      <c r="M302" s="13"/>
      <c r="O302" s="12">
        <v>180</v>
      </c>
      <c r="P302" s="12">
        <v>180</v>
      </c>
      <c r="Q302" s="6">
        <v>180</v>
      </c>
    </row>
    <row r="303" spans="1:17" x14ac:dyDescent="0.2">
      <c r="A303" s="70">
        <v>43045</v>
      </c>
      <c r="B303" s="31">
        <v>3773.5</v>
      </c>
      <c r="C303" s="32">
        <v>2654566</v>
      </c>
      <c r="D303" s="31">
        <v>3829.0349999999999</v>
      </c>
      <c r="E303" s="20">
        <v>1079175.9875</v>
      </c>
      <c r="F303" s="73">
        <v>4722682.444444444</v>
      </c>
      <c r="G303" s="74">
        <v>1.302013422818793E-2</v>
      </c>
      <c r="H303" s="74">
        <v>-0.11755854840912194</v>
      </c>
      <c r="I303" s="71">
        <v>462.6</v>
      </c>
      <c r="J303" s="74">
        <v>1.1700382722799496E-2</v>
      </c>
      <c r="K303" s="71">
        <v>7562.28</v>
      </c>
      <c r="L303" s="74">
        <v>2.5527918681000905E-4</v>
      </c>
      <c r="M303" s="13"/>
      <c r="O303" s="12">
        <v>186</v>
      </c>
      <c r="P303" s="12">
        <v>186</v>
      </c>
      <c r="Q303" s="6">
        <v>186</v>
      </c>
    </row>
    <row r="304" spans="1:17" x14ac:dyDescent="0.2">
      <c r="A304" s="70">
        <v>43046</v>
      </c>
      <c r="B304" s="31">
        <v>3733.5</v>
      </c>
      <c r="C304" s="32">
        <v>4489511</v>
      </c>
      <c r="D304" s="31">
        <v>3873.03</v>
      </c>
      <c r="E304" s="20">
        <v>1056439.675</v>
      </c>
      <c r="F304" s="73">
        <v>4695857.6349206353</v>
      </c>
      <c r="G304" s="71">
        <v>-1.0600238505366399E-2</v>
      </c>
      <c r="H304" s="71">
        <v>-0.13970648916242978</v>
      </c>
      <c r="I304" s="71">
        <v>458.08</v>
      </c>
      <c r="J304" s="71">
        <v>-9.7708603545180184E-3</v>
      </c>
      <c r="K304" s="71">
        <v>7513.11</v>
      </c>
      <c r="L304" s="71">
        <v>-6.5020073311223836E-3</v>
      </c>
      <c r="M304" s="13"/>
      <c r="O304" s="12">
        <v>187</v>
      </c>
      <c r="P304" s="12">
        <v>187</v>
      </c>
      <c r="Q304" s="6">
        <v>187</v>
      </c>
    </row>
    <row r="305" spans="1:17" x14ac:dyDescent="0.2">
      <c r="A305" s="70">
        <v>43047</v>
      </c>
      <c r="B305" s="31">
        <v>3773</v>
      </c>
      <c r="C305" s="32">
        <v>3606568</v>
      </c>
      <c r="D305" s="31">
        <v>3911.88</v>
      </c>
      <c r="E305" s="20">
        <v>1052356.8</v>
      </c>
      <c r="F305" s="73">
        <v>4692480.4682539683</v>
      </c>
      <c r="G305" s="71">
        <v>1.0579884826570352E-2</v>
      </c>
      <c r="H305" s="71">
        <v>-0.13181359105603452</v>
      </c>
      <c r="I305" s="71">
        <v>460.76</v>
      </c>
      <c r="J305" s="71">
        <v>5.8505064617533353E-3</v>
      </c>
      <c r="K305" s="71">
        <v>7529.72</v>
      </c>
      <c r="L305" s="71">
        <v>2.2108021844482462E-3</v>
      </c>
      <c r="M305" s="13"/>
      <c r="O305" s="12">
        <v>188</v>
      </c>
      <c r="P305" s="12">
        <v>188</v>
      </c>
      <c r="Q305" s="6">
        <v>188</v>
      </c>
    </row>
    <row r="306" spans="1:17" x14ac:dyDescent="0.2">
      <c r="A306" s="70">
        <v>43048</v>
      </c>
      <c r="B306" s="71">
        <v>3678</v>
      </c>
      <c r="C306" s="72">
        <v>4979881</v>
      </c>
      <c r="D306" s="71">
        <v>3937.1849999999999</v>
      </c>
      <c r="E306" s="73">
        <v>1016510.8125</v>
      </c>
      <c r="F306" s="73">
        <v>4698615.5952380951</v>
      </c>
      <c r="G306" s="74">
        <v>-2.517890272992318E-2</v>
      </c>
      <c r="H306" s="74">
        <v>-0.15658295819935686</v>
      </c>
      <c r="I306" s="71">
        <v>449.51</v>
      </c>
      <c r="J306" s="74">
        <v>-2.4416181960239647E-2</v>
      </c>
      <c r="K306" s="71">
        <v>7484.1</v>
      </c>
      <c r="L306" s="74">
        <v>-6.0586582236789033E-3</v>
      </c>
      <c r="M306" s="13"/>
      <c r="O306" s="12">
        <v>189</v>
      </c>
      <c r="P306" s="12">
        <v>189</v>
      </c>
      <c r="Q306" s="12">
        <v>189</v>
      </c>
    </row>
    <row r="307" spans="1:17" x14ac:dyDescent="0.2">
      <c r="A307" s="70">
        <v>43049</v>
      </c>
      <c r="B307" s="71">
        <v>3695</v>
      </c>
      <c r="C307" s="72">
        <v>2866603</v>
      </c>
      <c r="D307" s="71">
        <v>3923.4300000000003</v>
      </c>
      <c r="E307" s="73">
        <v>1041389.2375</v>
      </c>
      <c r="F307" s="73">
        <v>4671262.3650793647</v>
      </c>
      <c r="G307" s="74">
        <v>4.6220772158782619E-3</v>
      </c>
      <c r="H307" s="74">
        <v>-0.12728101439342021</v>
      </c>
      <c r="I307" s="71">
        <v>451.2</v>
      </c>
      <c r="J307" s="74">
        <v>3.7596493960090349E-3</v>
      </c>
      <c r="K307" s="71">
        <v>7432.99</v>
      </c>
      <c r="L307" s="74">
        <v>-6.8291444529069434E-3</v>
      </c>
      <c r="M307" s="13"/>
      <c r="O307" s="12">
        <v>190</v>
      </c>
      <c r="P307" s="12">
        <v>190</v>
      </c>
      <c r="Q307" s="12">
        <v>190</v>
      </c>
    </row>
    <row r="308" spans="1:17" x14ac:dyDescent="0.2">
      <c r="A308" s="70">
        <v>43052</v>
      </c>
      <c r="B308" s="31">
        <v>3699</v>
      </c>
      <c r="C308" s="32">
        <v>3441535</v>
      </c>
      <c r="D308" s="31">
        <v>3917.13</v>
      </c>
      <c r="E308" s="20">
        <v>1017780.1375</v>
      </c>
      <c r="F308" s="73">
        <v>4650843.1269841269</v>
      </c>
      <c r="G308" s="71">
        <v>1.0825439783490598E-3</v>
      </c>
      <c r="H308" s="71">
        <v>-0.13701703050847447</v>
      </c>
      <c r="I308" s="71">
        <v>448.11</v>
      </c>
      <c r="J308" s="71">
        <v>-6.8484042553190738E-3</v>
      </c>
      <c r="K308" s="71">
        <v>7415.18</v>
      </c>
      <c r="L308" s="71">
        <v>-2.3960747962797901E-3</v>
      </c>
      <c r="M308" s="13"/>
      <c r="O308" s="12">
        <v>191</v>
      </c>
      <c r="P308" s="12">
        <v>191</v>
      </c>
      <c r="Q308" s="6">
        <v>191</v>
      </c>
    </row>
    <row r="309" spans="1:17" x14ac:dyDescent="0.2">
      <c r="A309" s="70">
        <v>43053</v>
      </c>
      <c r="B309" s="31">
        <v>3592</v>
      </c>
      <c r="C309" s="32">
        <v>5798405</v>
      </c>
      <c r="D309" s="31">
        <v>3901.4850000000001</v>
      </c>
      <c r="E309" s="20">
        <v>997769.71250000002</v>
      </c>
      <c r="F309" s="73">
        <v>4647588.0317460317</v>
      </c>
      <c r="G309" s="71">
        <v>-2.8926736955934063E-2</v>
      </c>
      <c r="H309" s="71">
        <v>-0.15152278203724001</v>
      </c>
      <c r="I309" s="71">
        <v>435.88</v>
      </c>
      <c r="J309" s="71">
        <v>-2.7292405882484272E-2</v>
      </c>
      <c r="K309" s="71">
        <v>7414.42</v>
      </c>
      <c r="L309" s="71">
        <v>-1.0249245466731338E-4</v>
      </c>
      <c r="M309" s="13"/>
      <c r="O309" s="12">
        <v>192</v>
      </c>
      <c r="P309" s="12">
        <v>192</v>
      </c>
      <c r="Q309" s="6">
        <v>192</v>
      </c>
    </row>
    <row r="310" spans="1:17" x14ac:dyDescent="0.2">
      <c r="A310" s="70">
        <v>43054</v>
      </c>
      <c r="B310" s="31">
        <v>3560.5</v>
      </c>
      <c r="C310" s="32">
        <v>5891647</v>
      </c>
      <c r="D310" s="31">
        <v>3871.7700000000004</v>
      </c>
      <c r="E310" s="20">
        <v>1004974.3625</v>
      </c>
      <c r="F310" s="73">
        <v>4655925.5158730159</v>
      </c>
      <c r="G310" s="71">
        <v>-8.7694877505567481E-3</v>
      </c>
      <c r="H310" s="71">
        <v>-0.13014554539056999</v>
      </c>
      <c r="I310" s="71">
        <v>430.92</v>
      </c>
      <c r="J310" s="71">
        <v>-1.137927870055977E-2</v>
      </c>
      <c r="K310" s="71">
        <v>7372.61</v>
      </c>
      <c r="L310" s="71">
        <v>-5.6390115477678027E-3</v>
      </c>
      <c r="M310" s="13"/>
      <c r="O310" s="12">
        <v>193</v>
      </c>
      <c r="P310" s="12">
        <v>193</v>
      </c>
      <c r="Q310" s="6">
        <v>193</v>
      </c>
    </row>
    <row r="311" spans="1:17" x14ac:dyDescent="0.2">
      <c r="A311" s="70">
        <v>43055</v>
      </c>
      <c r="B311" s="31">
        <v>3549</v>
      </c>
      <c r="C311" s="32">
        <v>7432341</v>
      </c>
      <c r="D311" s="31">
        <v>3827.1450000000004</v>
      </c>
      <c r="E311" s="20">
        <v>1015659.7375</v>
      </c>
      <c r="F311" s="73">
        <v>4668127.444444444</v>
      </c>
      <c r="G311" s="71">
        <v>-3.2298834433366341E-3</v>
      </c>
      <c r="H311" s="71">
        <v>-0.13323650280898869</v>
      </c>
      <c r="I311" s="71">
        <v>433.75</v>
      </c>
      <c r="J311" s="71">
        <v>6.567344286642518E-3</v>
      </c>
      <c r="K311" s="71">
        <v>7386.94</v>
      </c>
      <c r="L311" s="71">
        <v>1.9436807317896321E-3</v>
      </c>
      <c r="M311" s="13"/>
      <c r="O311" s="12">
        <v>194</v>
      </c>
      <c r="P311" s="12">
        <v>194</v>
      </c>
      <c r="Q311" s="6">
        <v>194</v>
      </c>
    </row>
    <row r="312" spans="1:17" x14ac:dyDescent="0.2">
      <c r="A312" s="70">
        <v>43056</v>
      </c>
      <c r="B312" s="31">
        <v>3546</v>
      </c>
      <c r="C312" s="32">
        <v>3713489</v>
      </c>
      <c r="D312" s="31">
        <v>3800.0550000000003</v>
      </c>
      <c r="E312" s="20">
        <v>1051779.6375</v>
      </c>
      <c r="F312" s="73">
        <v>4663038.5238095243</v>
      </c>
      <c r="G312" s="71">
        <v>-8.4530853761621838E-4</v>
      </c>
      <c r="H312" s="71">
        <v>-0.12603030046551</v>
      </c>
      <c r="I312" s="71">
        <v>433.64</v>
      </c>
      <c r="J312" s="71">
        <v>-2.5360230547555318E-4</v>
      </c>
      <c r="K312" s="71">
        <v>7380.68</v>
      </c>
      <c r="L312" s="71">
        <v>-8.4744156579030783E-4</v>
      </c>
      <c r="M312" s="13"/>
      <c r="O312" s="12">
        <v>195</v>
      </c>
      <c r="P312" s="12">
        <v>195</v>
      </c>
      <c r="Q312" s="6">
        <v>195</v>
      </c>
    </row>
    <row r="313" spans="1:17" x14ac:dyDescent="0.2">
      <c r="A313" s="70">
        <v>43059</v>
      </c>
      <c r="B313" s="31">
        <v>3547.5</v>
      </c>
      <c r="C313" s="32">
        <v>2514849</v>
      </c>
      <c r="D313" s="31">
        <v>3768.7650000000003</v>
      </c>
      <c r="E313" s="20">
        <v>1050152.2375</v>
      </c>
      <c r="F313" s="73">
        <v>4641821.777777778</v>
      </c>
      <c r="G313" s="71">
        <v>4.2301184433157779E-4</v>
      </c>
      <c r="H313" s="71">
        <v>-0.12164300847457621</v>
      </c>
      <c r="I313" s="71">
        <v>438.89</v>
      </c>
      <c r="J313" s="71">
        <v>1.210681671432523E-2</v>
      </c>
      <c r="K313" s="71">
        <v>7389.46</v>
      </c>
      <c r="L313" s="71">
        <v>1.1895922868894182E-3</v>
      </c>
      <c r="M313" s="13"/>
      <c r="O313" s="12">
        <v>196</v>
      </c>
      <c r="P313" s="12">
        <v>196</v>
      </c>
      <c r="Q313" s="6">
        <v>196</v>
      </c>
    </row>
    <row r="314" spans="1:17" x14ac:dyDescent="0.2">
      <c r="A314" s="70">
        <v>43060</v>
      </c>
      <c r="B314" s="31">
        <v>3573</v>
      </c>
      <c r="C314" s="32">
        <v>2796586</v>
      </c>
      <c r="D314" s="31">
        <v>3736.9500000000003</v>
      </c>
      <c r="E314" s="20">
        <v>1051365.9624999999</v>
      </c>
      <c r="F314" s="73">
        <v>4639510.9126984123</v>
      </c>
      <c r="G314" s="71">
        <v>7.1881606765327177E-3</v>
      </c>
      <c r="H314" s="71">
        <v>-0.1219767088607594</v>
      </c>
      <c r="I314" s="71">
        <v>443.28</v>
      </c>
      <c r="J314" s="71">
        <v>1.0002506322768667E-2</v>
      </c>
      <c r="K314" s="71">
        <v>7411.34</v>
      </c>
      <c r="L314" s="71">
        <v>2.9609741442542248E-3</v>
      </c>
      <c r="M314" s="13"/>
      <c r="O314" s="12">
        <v>197</v>
      </c>
      <c r="P314" s="12">
        <v>197</v>
      </c>
      <c r="Q314" s="6">
        <v>197</v>
      </c>
    </row>
    <row r="315" spans="1:17" x14ac:dyDescent="0.2">
      <c r="A315" s="70">
        <v>43061</v>
      </c>
      <c r="B315" s="31">
        <v>3633</v>
      </c>
      <c r="C315" s="32">
        <v>3631262</v>
      </c>
      <c r="D315" s="31">
        <v>3732.96</v>
      </c>
      <c r="E315" s="20">
        <v>1043043.7375</v>
      </c>
      <c r="F315" s="73">
        <v>4633719.7460317463</v>
      </c>
      <c r="G315" s="71">
        <v>1.6792611251049472E-2</v>
      </c>
      <c r="H315" s="71">
        <v>-0.11410497560975619</v>
      </c>
      <c r="I315" s="71">
        <v>445.19</v>
      </c>
      <c r="J315" s="71">
        <v>4.3087890272515139E-3</v>
      </c>
      <c r="K315" s="71">
        <v>7419.02</v>
      </c>
      <c r="L315" s="71">
        <v>1.0362498549520982E-3</v>
      </c>
      <c r="M315" s="13"/>
      <c r="O315" s="12">
        <v>198</v>
      </c>
      <c r="P315" s="12">
        <v>198</v>
      </c>
      <c r="Q315" s="6">
        <v>198</v>
      </c>
    </row>
    <row r="316" spans="1:17" x14ac:dyDescent="0.2">
      <c r="A316" s="70">
        <v>43062</v>
      </c>
      <c r="B316" s="31">
        <v>3664</v>
      </c>
      <c r="C316" s="32">
        <v>1826277</v>
      </c>
      <c r="D316" s="31">
        <v>3748.1849999999999</v>
      </c>
      <c r="E316" s="20">
        <v>1039233.7625</v>
      </c>
      <c r="F316" s="73">
        <v>4624226.555555556</v>
      </c>
      <c r="G316" s="71">
        <v>8.5328929259564923E-3</v>
      </c>
      <c r="H316" s="71">
        <v>-0.11180691570615209</v>
      </c>
      <c r="I316" s="71">
        <v>446.55</v>
      </c>
      <c r="J316" s="71">
        <v>3.0548754464385652E-3</v>
      </c>
      <c r="K316" s="71">
        <v>7417.24</v>
      </c>
      <c r="L316" s="71">
        <v>-2.399238713469698E-4</v>
      </c>
      <c r="M316" s="13"/>
      <c r="O316" s="12">
        <v>199</v>
      </c>
      <c r="P316" s="12">
        <v>199</v>
      </c>
      <c r="Q316" s="6">
        <v>199</v>
      </c>
    </row>
    <row r="317" spans="1:17" x14ac:dyDescent="0.2">
      <c r="A317" s="70">
        <v>43063</v>
      </c>
      <c r="B317" s="31">
        <v>3655</v>
      </c>
      <c r="C317" s="32">
        <v>2183593</v>
      </c>
      <c r="D317" s="31">
        <v>3772.335</v>
      </c>
      <c r="E317" s="20">
        <v>1013725.9375</v>
      </c>
      <c r="F317" s="73">
        <v>4597621.5079365084</v>
      </c>
      <c r="G317" s="71">
        <v>-2.4563318777293119E-3</v>
      </c>
      <c r="H317" s="71">
        <v>-0.11235714285714271</v>
      </c>
      <c r="I317" s="71">
        <v>444.65</v>
      </c>
      <c r="J317" s="71">
        <v>-4.2548426827903052E-3</v>
      </c>
      <c r="K317" s="71">
        <v>7409.64</v>
      </c>
      <c r="L317" s="71">
        <v>-1.0246398930059408E-3</v>
      </c>
      <c r="M317" s="13"/>
      <c r="O317" s="12">
        <v>200</v>
      </c>
      <c r="P317" s="12">
        <v>200</v>
      </c>
      <c r="Q317" s="6">
        <v>200</v>
      </c>
    </row>
    <row r="318" spans="1:17" x14ac:dyDescent="0.2">
      <c r="A318" s="70">
        <v>43066</v>
      </c>
      <c r="B318" s="31">
        <v>3611</v>
      </c>
      <c r="C318" s="32">
        <v>2522164</v>
      </c>
      <c r="D318" s="31">
        <v>3795.2250000000004</v>
      </c>
      <c r="E318" s="20">
        <v>977772.4375</v>
      </c>
      <c r="F318" s="73">
        <v>4581655.0714285718</v>
      </c>
      <c r="G318" s="71">
        <v>-1.2038303693570507E-2</v>
      </c>
      <c r="H318" s="71">
        <v>-0.12237021778332635</v>
      </c>
      <c r="I318" s="71">
        <v>439.2</v>
      </c>
      <c r="J318" s="71">
        <v>-1.2256831215562758E-2</v>
      </c>
      <c r="K318" s="71">
        <v>7383.9</v>
      </c>
      <c r="L318" s="71">
        <v>-3.473852980711678E-3</v>
      </c>
      <c r="M318" s="13"/>
      <c r="O318" s="12">
        <v>201</v>
      </c>
      <c r="P318" s="12">
        <v>201</v>
      </c>
      <c r="Q318" s="6">
        <v>201</v>
      </c>
    </row>
    <row r="319" spans="1:17" x14ac:dyDescent="0.2">
      <c r="A319" s="70">
        <v>43067</v>
      </c>
      <c r="B319" s="31">
        <v>3585</v>
      </c>
      <c r="C319" s="32">
        <v>3718876</v>
      </c>
      <c r="D319" s="31">
        <v>3808.56</v>
      </c>
      <c r="E319" s="20">
        <v>959795.52500000002</v>
      </c>
      <c r="F319" s="73">
        <v>4574124.5793650793</v>
      </c>
      <c r="G319" s="71">
        <v>-7.2002215452783291E-3</v>
      </c>
      <c r="H319" s="71">
        <v>-0.11998623147889298</v>
      </c>
      <c r="I319" s="71">
        <v>435.36</v>
      </c>
      <c r="J319" s="71">
        <v>-8.7431693989070691E-3</v>
      </c>
      <c r="K319" s="71">
        <v>7460.65</v>
      </c>
      <c r="L319" s="71">
        <v>1.0394236108289601E-2</v>
      </c>
      <c r="M319" s="13"/>
      <c r="O319" s="12">
        <v>202</v>
      </c>
      <c r="P319" s="12">
        <v>202</v>
      </c>
      <c r="Q319" s="6">
        <v>202</v>
      </c>
    </row>
    <row r="320" spans="1:17" x14ac:dyDescent="0.2">
      <c r="A320" s="70">
        <v>43068</v>
      </c>
      <c r="B320" s="31">
        <v>3518</v>
      </c>
      <c r="C320" s="32">
        <v>2901007</v>
      </c>
      <c r="D320" s="31">
        <v>3811.08</v>
      </c>
      <c r="E320" s="20">
        <v>972441.71250000002</v>
      </c>
      <c r="F320" s="73">
        <v>4579256.1825396828</v>
      </c>
      <c r="G320" s="71">
        <v>-1.8688981868898225E-2</v>
      </c>
      <c r="H320" s="71">
        <v>-0.13085283124128322</v>
      </c>
      <c r="I320" s="71">
        <v>433.85</v>
      </c>
      <c r="J320" s="71">
        <v>-3.4683939728040736E-3</v>
      </c>
      <c r="K320" s="71">
        <v>7393.56</v>
      </c>
      <c r="L320" s="71">
        <v>-8.9925140570861206E-3</v>
      </c>
      <c r="M320" s="13"/>
      <c r="O320" s="12">
        <v>203</v>
      </c>
      <c r="P320" s="12">
        <v>203</v>
      </c>
      <c r="Q320" s="6">
        <v>203</v>
      </c>
    </row>
    <row r="321" spans="1:17" x14ac:dyDescent="0.2">
      <c r="A321" s="70">
        <v>43069</v>
      </c>
      <c r="B321" s="31">
        <v>3501.5</v>
      </c>
      <c r="C321" s="32">
        <v>4308314</v>
      </c>
      <c r="D321" s="31">
        <v>3786.9300000000003</v>
      </c>
      <c r="E321" s="20">
        <v>937301.22499999998</v>
      </c>
      <c r="F321" s="73">
        <v>4585946.9047619049</v>
      </c>
      <c r="G321" s="71">
        <v>-4.6901648664013917E-3</v>
      </c>
      <c r="H321" s="71">
        <v>-0.11788849894291764</v>
      </c>
      <c r="I321" s="71">
        <v>430.49</v>
      </c>
      <c r="J321" s="71">
        <v>-7.7446121931543654E-3</v>
      </c>
      <c r="K321" s="71">
        <v>7326.67</v>
      </c>
      <c r="L321" s="71">
        <v>-9.047062578784848E-3</v>
      </c>
      <c r="M321" s="13"/>
      <c r="O321" s="12">
        <v>204</v>
      </c>
      <c r="P321" s="12">
        <v>204</v>
      </c>
      <c r="Q321" s="6">
        <v>204</v>
      </c>
    </row>
    <row r="322" spans="1:17" x14ac:dyDescent="0.2">
      <c r="A322" s="70">
        <v>43070</v>
      </c>
      <c r="B322" s="31">
        <v>3502</v>
      </c>
      <c r="C322" s="32">
        <v>3704974</v>
      </c>
      <c r="D322" s="31">
        <v>3752.8049999999998</v>
      </c>
      <c r="E322" s="20">
        <v>923625.52500000002</v>
      </c>
      <c r="F322" s="73">
        <v>4584789.6269841269</v>
      </c>
      <c r="G322" s="71">
        <v>1.4279594459520872E-4</v>
      </c>
      <c r="H322" s="71">
        <v>-0.12944521568076428</v>
      </c>
      <c r="I322" s="71">
        <v>430.84</v>
      </c>
      <c r="J322" s="71">
        <v>8.1302701572627534E-4</v>
      </c>
      <c r="K322" s="71">
        <v>7300.49</v>
      </c>
      <c r="L322" s="71">
        <v>-3.5732467819623581E-3</v>
      </c>
      <c r="M322" s="13"/>
      <c r="O322" s="12">
        <v>205</v>
      </c>
      <c r="P322" s="12">
        <v>205</v>
      </c>
      <c r="Q322" s="12">
        <v>205</v>
      </c>
    </row>
    <row r="323" spans="1:17" x14ac:dyDescent="0.2">
      <c r="A323" s="70">
        <v>43073</v>
      </c>
      <c r="B323" s="31">
        <v>3540</v>
      </c>
      <c r="C323" s="32">
        <v>3578396</v>
      </c>
      <c r="D323" s="31">
        <v>3720.6750000000002</v>
      </c>
      <c r="E323" s="20">
        <v>937280.6</v>
      </c>
      <c r="F323" s="73">
        <v>4581113.3095238097</v>
      </c>
      <c r="G323" s="71">
        <v>1.0850942318675116E-2</v>
      </c>
      <c r="H323" s="71">
        <v>-0.12833948646773075</v>
      </c>
      <c r="I323" s="71">
        <v>433.9</v>
      </c>
      <c r="J323" s="71">
        <v>7.1024046049577017E-3</v>
      </c>
      <c r="K323" s="71">
        <v>7338.97</v>
      </c>
      <c r="L323" s="71">
        <v>5.2708790779798509E-3</v>
      </c>
      <c r="M323" s="13"/>
      <c r="O323" s="12">
        <v>206</v>
      </c>
      <c r="P323" s="12">
        <v>206</v>
      </c>
      <c r="Q323" s="6">
        <v>206</v>
      </c>
    </row>
    <row r="324" spans="1:17" x14ac:dyDescent="0.2">
      <c r="A324" s="70">
        <v>43074</v>
      </c>
      <c r="B324" s="31">
        <v>3468.5</v>
      </c>
      <c r="C324" s="32">
        <v>3721611</v>
      </c>
      <c r="D324" s="31">
        <v>3705.7650000000003</v>
      </c>
      <c r="E324" s="20">
        <v>948828.47499999998</v>
      </c>
      <c r="F324" s="73">
        <v>4570241.2539682537</v>
      </c>
      <c r="G324" s="71">
        <v>-2.0197740112994356E-2</v>
      </c>
      <c r="H324" s="71">
        <v>-0.13142508147938203</v>
      </c>
      <c r="I324" s="71">
        <v>427.42</v>
      </c>
      <c r="J324" s="71">
        <v>-1.4934316662825409E-2</v>
      </c>
      <c r="K324" s="71">
        <v>7327.5</v>
      </c>
      <c r="L324" s="71">
        <v>-1.5628896153002669E-3</v>
      </c>
      <c r="M324" s="13"/>
      <c r="O324" s="12">
        <v>207</v>
      </c>
      <c r="P324" s="12">
        <v>207</v>
      </c>
      <c r="Q324" s="6">
        <v>207</v>
      </c>
    </row>
    <row r="325" spans="1:17" x14ac:dyDescent="0.2">
      <c r="A325" s="70">
        <v>43075</v>
      </c>
      <c r="B325" s="31">
        <v>3498.5</v>
      </c>
      <c r="C325" s="32">
        <v>4030947</v>
      </c>
      <c r="D325" s="31">
        <v>3681.3</v>
      </c>
      <c r="E325" s="20">
        <v>939229.72499999998</v>
      </c>
      <c r="F325" s="73">
        <v>4567957.3571428573</v>
      </c>
      <c r="G325" s="71">
        <v>8.6492720196049699E-3</v>
      </c>
      <c r="H325" s="71">
        <v>-0.10013883481040242</v>
      </c>
      <c r="I325" s="71">
        <v>427.8</v>
      </c>
      <c r="J325" s="71">
        <v>8.8905526180327321E-4</v>
      </c>
      <c r="K325" s="71">
        <v>7348.03</v>
      </c>
      <c r="L325" s="71">
        <v>2.8017741385193418E-3</v>
      </c>
      <c r="M325" s="13"/>
      <c r="O325" s="12">
        <v>208</v>
      </c>
      <c r="P325" s="12">
        <v>208</v>
      </c>
      <c r="Q325" s="6">
        <v>208</v>
      </c>
    </row>
    <row r="326" spans="1:17" x14ac:dyDescent="0.2">
      <c r="A326" s="70">
        <v>43076</v>
      </c>
      <c r="B326" s="31">
        <v>3440.5</v>
      </c>
      <c r="C326" s="32">
        <v>5658537</v>
      </c>
      <c r="D326" s="31">
        <v>3677.2049999999999</v>
      </c>
      <c r="E326" s="20">
        <v>944534.46250000002</v>
      </c>
      <c r="F326" s="73">
        <v>4557214.4047619049</v>
      </c>
      <c r="G326" s="71">
        <v>-1.657853365728168E-2</v>
      </c>
      <c r="H326" s="71">
        <v>-0.1113940397350992</v>
      </c>
      <c r="I326" s="71">
        <v>426.91</v>
      </c>
      <c r="J326" s="71">
        <v>-2.0804114071996116E-3</v>
      </c>
      <c r="K326" s="71">
        <v>7320.75</v>
      </c>
      <c r="L326" s="71">
        <v>-3.7125596928699878E-3</v>
      </c>
      <c r="M326" s="13"/>
      <c r="O326" s="12">
        <v>209</v>
      </c>
      <c r="P326" s="12">
        <v>209</v>
      </c>
      <c r="Q326" s="6">
        <v>209</v>
      </c>
    </row>
    <row r="327" spans="1:17" x14ac:dyDescent="0.2">
      <c r="A327" s="70">
        <v>43077</v>
      </c>
      <c r="B327" s="31">
        <v>3468.5</v>
      </c>
      <c r="C327" s="32">
        <v>3087060</v>
      </c>
      <c r="D327" s="31">
        <v>3664.3950000000004</v>
      </c>
      <c r="E327" s="20">
        <v>953017.66249999998</v>
      </c>
      <c r="F327" s="73">
        <v>4542556.1269841269</v>
      </c>
      <c r="G327" s="71">
        <v>8.1383519837232576E-3</v>
      </c>
      <c r="H327" s="71">
        <v>-0.10555805635838156</v>
      </c>
      <c r="I327" s="71">
        <v>432.29</v>
      </c>
      <c r="J327" s="71">
        <v>1.2602187814761967E-2</v>
      </c>
      <c r="K327" s="71">
        <v>7393.96</v>
      </c>
      <c r="L327" s="71">
        <v>1.0000341495065346E-2</v>
      </c>
      <c r="M327" s="13"/>
      <c r="O327" s="12">
        <v>210</v>
      </c>
      <c r="P327" s="12">
        <v>210</v>
      </c>
      <c r="Q327" s="6">
        <v>210</v>
      </c>
    </row>
    <row r="328" spans="1:17" x14ac:dyDescent="0.2">
      <c r="A328" s="70">
        <v>43080</v>
      </c>
      <c r="B328" s="31">
        <v>3538</v>
      </c>
      <c r="C328" s="32">
        <v>3673024</v>
      </c>
      <c r="D328" s="31">
        <v>3657.36</v>
      </c>
      <c r="E328" s="20">
        <v>955773.375</v>
      </c>
      <c r="F328" s="73">
        <v>4528829.3809523806</v>
      </c>
      <c r="G328" s="71">
        <v>2.0037480178751732E-2</v>
      </c>
      <c r="H328" s="71">
        <v>-9.7372078295912545E-2</v>
      </c>
      <c r="I328" s="71">
        <v>437.37</v>
      </c>
      <c r="J328" s="71">
        <v>1.1751370607693934E-2</v>
      </c>
      <c r="K328" s="71">
        <v>7453.48</v>
      </c>
      <c r="L328" s="71">
        <v>8.0498136316669022E-3</v>
      </c>
      <c r="M328" s="13"/>
      <c r="O328" s="12"/>
      <c r="P328" s="12"/>
    </row>
    <row r="329" spans="1:17" x14ac:dyDescent="0.2">
      <c r="A329" s="70">
        <v>43081</v>
      </c>
      <c r="B329" s="31">
        <v>3541</v>
      </c>
      <c r="C329" s="32">
        <v>4219383</v>
      </c>
      <c r="D329" s="31">
        <v>3656.9400000000005</v>
      </c>
      <c r="E329" s="20">
        <v>958666.98750000005</v>
      </c>
      <c r="F329" s="73">
        <v>4493706.1825396828</v>
      </c>
      <c r="G329" s="71">
        <v>8.4793668739391315E-4</v>
      </c>
      <c r="H329" s="71">
        <v>-0.11185167259786477</v>
      </c>
      <c r="I329" s="71">
        <v>438.35</v>
      </c>
      <c r="J329" s="71">
        <v>2.2406657978371047E-3</v>
      </c>
      <c r="K329" s="71">
        <v>7500.41</v>
      </c>
      <c r="L329" s="71">
        <v>6.296387727611874E-3</v>
      </c>
      <c r="M329" s="13"/>
      <c r="O329" s="12"/>
      <c r="P329" s="12"/>
    </row>
    <row r="330" spans="1:17" x14ac:dyDescent="0.2">
      <c r="A330" s="70">
        <v>43082</v>
      </c>
      <c r="B330" s="31">
        <v>3547</v>
      </c>
      <c r="C330" s="32">
        <v>3624009</v>
      </c>
      <c r="D330" s="31">
        <v>3672.1650000000004</v>
      </c>
      <c r="E330" s="20">
        <v>938929.21250000002</v>
      </c>
      <c r="F330" s="73">
        <v>4492602.611111111</v>
      </c>
      <c r="G330" s="71">
        <v>1.6944365998305955E-3</v>
      </c>
      <c r="H330" s="71">
        <v>-0.11137889934416878</v>
      </c>
      <c r="I330" s="71">
        <v>441.17</v>
      </c>
      <c r="J330" s="71">
        <v>6.4332154670925235E-3</v>
      </c>
      <c r="K330" s="71">
        <v>7496.51</v>
      </c>
      <c r="L330" s="71">
        <v>-5.1997157488714585E-4</v>
      </c>
      <c r="M330" s="13"/>
      <c r="O330" s="12"/>
      <c r="P330" s="12"/>
    </row>
    <row r="331" spans="1:17" x14ac:dyDescent="0.2">
      <c r="A331" s="70">
        <v>43083</v>
      </c>
      <c r="B331" s="31">
        <v>3562</v>
      </c>
      <c r="C331" s="72">
        <v>9494853</v>
      </c>
      <c r="D331" s="31">
        <v>3682.3500000000004</v>
      </c>
      <c r="E331" s="73">
        <v>910583.73750000005</v>
      </c>
      <c r="F331" s="73">
        <v>4515817.0952380951</v>
      </c>
      <c r="G331" s="71">
        <v>4.2289258528334095E-3</v>
      </c>
      <c r="H331" s="71">
        <v>-0.10572258526798506</v>
      </c>
      <c r="I331" s="71">
        <v>444.19</v>
      </c>
      <c r="J331" s="71">
        <v>6.8454337330281501E-3</v>
      </c>
      <c r="K331" s="71">
        <v>7448.12</v>
      </c>
      <c r="L331" s="71">
        <v>-6.455003728401687E-3</v>
      </c>
      <c r="M331" s="13"/>
      <c r="O331" s="12"/>
      <c r="P331" s="12"/>
    </row>
    <row r="332" spans="1:17" x14ac:dyDescent="0.2">
      <c r="A332" s="70">
        <v>43084</v>
      </c>
      <c r="B332" s="31">
        <v>3624.5</v>
      </c>
      <c r="C332" s="32">
        <v>6077704</v>
      </c>
      <c r="D332" s="31">
        <v>3707.8650000000002</v>
      </c>
      <c r="E332" s="20">
        <v>936365.13749999995</v>
      </c>
      <c r="F332" s="73">
        <v>4525654.444444444</v>
      </c>
      <c r="G332" s="71">
        <v>1.7546322290847849E-2</v>
      </c>
      <c r="H332" s="71">
        <v>-0.10519995748901789</v>
      </c>
      <c r="I332" s="71">
        <v>446.26</v>
      </c>
      <c r="J332" s="71">
        <v>4.6601679461490964E-3</v>
      </c>
      <c r="K332" s="71">
        <v>7490.57</v>
      </c>
      <c r="L332" s="71">
        <v>5.6994248212971499E-3</v>
      </c>
      <c r="M332" s="13"/>
      <c r="O332" s="12"/>
      <c r="P332" s="12"/>
    </row>
    <row r="333" spans="1:17" x14ac:dyDescent="0.2">
      <c r="A333" s="70">
        <v>43087</v>
      </c>
      <c r="B333" s="31">
        <v>3672</v>
      </c>
      <c r="C333" s="32">
        <v>2622523</v>
      </c>
      <c r="D333" s="71">
        <v>3740.625</v>
      </c>
      <c r="E333" s="73">
        <v>965917.82499999995</v>
      </c>
      <c r="F333" s="73">
        <v>4510143.1746031744</v>
      </c>
      <c r="G333" s="74">
        <v>1.310525589736522E-2</v>
      </c>
      <c r="H333" s="74">
        <v>-0.10222864342713156</v>
      </c>
      <c r="I333" s="71">
        <v>455.47</v>
      </c>
      <c r="J333" s="74">
        <v>2.0638192981669912E-2</v>
      </c>
      <c r="K333" s="100">
        <v>7537.01</v>
      </c>
      <c r="L333" s="74">
        <v>6.1997952091763509E-3</v>
      </c>
      <c r="M333" s="13"/>
      <c r="O333" s="12"/>
      <c r="P333" s="12"/>
    </row>
    <row r="334" spans="1:17" x14ac:dyDescent="0.2">
      <c r="A334" s="70">
        <v>43088</v>
      </c>
      <c r="B334" s="31">
        <v>3644.5</v>
      </c>
      <c r="C334" s="32">
        <v>3614853</v>
      </c>
      <c r="D334" s="71">
        <v>3768.7650000000003</v>
      </c>
      <c r="E334" s="73">
        <v>967263.75</v>
      </c>
      <c r="F334" s="73">
        <v>4500696.8968253965</v>
      </c>
      <c r="G334" s="74">
        <v>-7.4891067538126466E-3</v>
      </c>
      <c r="H334" s="74">
        <v>-0.11983788193004286</v>
      </c>
      <c r="I334" s="71">
        <v>451.35</v>
      </c>
      <c r="J334" s="74">
        <v>-9.0456012470634395E-3</v>
      </c>
      <c r="K334" s="100">
        <v>7544.09</v>
      </c>
      <c r="L334" s="74">
        <v>9.3936454907184164E-4</v>
      </c>
      <c r="M334" s="13"/>
      <c r="O334" s="12"/>
      <c r="P334" s="12"/>
    </row>
    <row r="335" spans="1:17" x14ac:dyDescent="0.2">
      <c r="A335" s="70">
        <v>43089</v>
      </c>
      <c r="B335" s="31">
        <v>3710</v>
      </c>
      <c r="C335" s="32">
        <v>2187641</v>
      </c>
      <c r="D335" s="71">
        <v>3790.5</v>
      </c>
      <c r="E335" s="73">
        <v>977492.08750000002</v>
      </c>
      <c r="F335" s="73">
        <v>4489385.1031746035</v>
      </c>
      <c r="G335" s="74">
        <v>1.7972287007820054E-2</v>
      </c>
      <c r="H335" s="74">
        <v>-0.11294545703713854</v>
      </c>
      <c r="I335" s="71">
        <v>455.41</v>
      </c>
      <c r="J335" s="74">
        <v>8.9952365126841904E-3</v>
      </c>
      <c r="K335" s="100">
        <v>7525.22</v>
      </c>
      <c r="L335" s="74">
        <v>-2.5012957162493521E-3</v>
      </c>
      <c r="M335" s="13"/>
      <c r="O335" s="12"/>
      <c r="P335" s="12"/>
    </row>
    <row r="336" spans="1:17" x14ac:dyDescent="0.2">
      <c r="A336" s="70">
        <v>43090</v>
      </c>
      <c r="B336" s="31">
        <v>3773</v>
      </c>
      <c r="C336" s="32">
        <v>2384156</v>
      </c>
      <c r="D336" s="71">
        <v>3824.73</v>
      </c>
      <c r="E336" s="73">
        <v>959446.82499999995</v>
      </c>
      <c r="F336" s="73">
        <v>4463313.6825396828</v>
      </c>
      <c r="G336" s="74">
        <v>1.6981132075471805E-2</v>
      </c>
      <c r="H336" s="74">
        <v>-0.10981581591094214</v>
      </c>
      <c r="I336" s="71">
        <v>461.77</v>
      </c>
      <c r="J336" s="74">
        <v>1.3965437737423425E-2</v>
      </c>
      <c r="K336" s="100">
        <v>7603.98</v>
      </c>
      <c r="L336" s="74">
        <v>1.0466139195930424E-2</v>
      </c>
      <c r="M336" s="13"/>
      <c r="O336" s="12">
        <v>219</v>
      </c>
      <c r="P336" s="12">
        <v>219</v>
      </c>
      <c r="Q336" s="6">
        <v>219</v>
      </c>
    </row>
    <row r="337" spans="1:17" x14ac:dyDescent="0.2">
      <c r="A337" s="70">
        <v>43091</v>
      </c>
      <c r="B337" s="31">
        <v>3746.5</v>
      </c>
      <c r="C337" s="32">
        <v>1038306</v>
      </c>
      <c r="D337" s="71">
        <v>3869.0400000000004</v>
      </c>
      <c r="E337" s="73">
        <v>966420.3125</v>
      </c>
      <c r="F337" s="73">
        <v>4420801.9523809524</v>
      </c>
      <c r="G337" s="74">
        <v>-7.0235886562417527E-3</v>
      </c>
      <c r="H337" s="74">
        <v>-0.12576622913301028</v>
      </c>
      <c r="I337" s="71">
        <v>461.73</v>
      </c>
      <c r="J337" s="74">
        <v>-8.6623210689196206E-5</v>
      </c>
      <c r="K337" s="100">
        <v>7592.66</v>
      </c>
      <c r="L337" s="74">
        <v>-1.488694078627173E-3</v>
      </c>
      <c r="M337" s="13"/>
      <c r="O337" s="12">
        <v>220</v>
      </c>
      <c r="P337" s="12">
        <v>220</v>
      </c>
      <c r="Q337" s="6">
        <v>220</v>
      </c>
    </row>
    <row r="338" spans="1:17" x14ac:dyDescent="0.2">
      <c r="A338" s="70">
        <v>43096</v>
      </c>
      <c r="B338" s="31">
        <v>3799.5</v>
      </c>
      <c r="C338" s="32">
        <v>2613416</v>
      </c>
      <c r="D338" s="71">
        <v>3894.66</v>
      </c>
      <c r="E338" s="73">
        <v>952104.22499999998</v>
      </c>
      <c r="F338" s="73">
        <v>4388994.3571428573</v>
      </c>
      <c r="G338" s="74">
        <v>1.4146536767649875E-2</v>
      </c>
      <c r="H338" s="74">
        <v>-0.12171568614312522</v>
      </c>
      <c r="I338" s="71">
        <v>467.26</v>
      </c>
      <c r="J338" s="74">
        <v>1.1976696337686388E-2</v>
      </c>
      <c r="K338" s="100">
        <v>7620.68</v>
      </c>
      <c r="L338" s="74">
        <v>3.6904062607834298E-3</v>
      </c>
      <c r="M338" s="13"/>
      <c r="O338" s="12">
        <v>221</v>
      </c>
      <c r="P338" s="12">
        <v>221</v>
      </c>
      <c r="Q338" s="6">
        <v>221</v>
      </c>
    </row>
    <row r="339" spans="1:17" x14ac:dyDescent="0.2">
      <c r="A339" s="70">
        <v>43097</v>
      </c>
      <c r="B339" s="31">
        <v>3858</v>
      </c>
      <c r="C339" s="32">
        <v>2174214</v>
      </c>
      <c r="D339" s="31">
        <v>3921.4349999999999</v>
      </c>
      <c r="E339" s="20">
        <v>953244.875</v>
      </c>
      <c r="F339" s="73">
        <v>4366138.1984126987</v>
      </c>
      <c r="G339" s="71">
        <v>1.5396762731938463E-2</v>
      </c>
      <c r="H339" s="71">
        <v>-0.11140817198557895</v>
      </c>
      <c r="I339" s="71">
        <v>468.92</v>
      </c>
      <c r="J339" s="71">
        <v>3.5526259470102239E-3</v>
      </c>
      <c r="K339" s="71">
        <v>7622.88</v>
      </c>
      <c r="L339" s="71">
        <v>2.8868814856419789E-4</v>
      </c>
      <c r="M339" s="13"/>
      <c r="O339" s="12">
        <v>222</v>
      </c>
      <c r="P339" s="12">
        <v>222</v>
      </c>
      <c r="Q339" s="6">
        <v>222</v>
      </c>
    </row>
    <row r="340" spans="1:17" x14ac:dyDescent="0.2">
      <c r="A340" s="70">
        <v>43098</v>
      </c>
      <c r="B340" s="31">
        <v>3942</v>
      </c>
      <c r="C340" s="32">
        <v>2227309</v>
      </c>
      <c r="D340" s="31">
        <v>3966.2700000000004</v>
      </c>
      <c r="E340" s="20">
        <v>933936.6</v>
      </c>
      <c r="F340" s="73">
        <v>4331372.1587301586</v>
      </c>
      <c r="G340" s="71">
        <v>2.1772939346811793E-2</v>
      </c>
      <c r="H340" s="71">
        <v>-0.10032338741590818</v>
      </c>
      <c r="I340" s="71">
        <v>473.08</v>
      </c>
      <c r="J340" s="71">
        <v>8.8714492877248752E-3</v>
      </c>
      <c r="K340" s="71">
        <v>7687.77</v>
      </c>
      <c r="L340" s="71">
        <v>8.5125306970594838E-3</v>
      </c>
      <c r="M340" s="13"/>
      <c r="O340" s="12">
        <v>223</v>
      </c>
      <c r="P340" s="12">
        <v>223</v>
      </c>
      <c r="Q340" s="6">
        <v>223</v>
      </c>
    </row>
    <row r="341" spans="1:17" x14ac:dyDescent="0.2">
      <c r="A341" s="70">
        <v>43101</v>
      </c>
      <c r="B341" s="31" t="s">
        <v>61</v>
      </c>
      <c r="C341" s="32" t="s">
        <v>61</v>
      </c>
      <c r="D341" s="31">
        <v>4014.9900000000002</v>
      </c>
      <c r="E341" s="20">
        <v>925515.375</v>
      </c>
      <c r="F341" s="73">
        <v>4330117.0240000002</v>
      </c>
      <c r="G341" s="71" t="s">
        <v>61</v>
      </c>
      <c r="H341" s="71" t="s">
        <v>61</v>
      </c>
      <c r="I341" s="71" t="s">
        <v>61</v>
      </c>
      <c r="J341" s="71" t="s">
        <v>61</v>
      </c>
      <c r="K341" s="71" t="s">
        <v>61</v>
      </c>
      <c r="L341" s="71" t="s">
        <v>61</v>
      </c>
      <c r="M341" s="13"/>
      <c r="O341" s="12">
        <v>224</v>
      </c>
      <c r="P341" s="12">
        <v>224</v>
      </c>
      <c r="Q341" s="6">
        <v>224</v>
      </c>
    </row>
    <row r="342" spans="1:17" x14ac:dyDescent="0.2">
      <c r="A342" s="70">
        <v>43102</v>
      </c>
      <c r="B342" s="31">
        <v>3988.5</v>
      </c>
      <c r="C342" s="32">
        <v>3664343</v>
      </c>
      <c r="D342" s="31">
        <v>4028.3250000000003</v>
      </c>
      <c r="E342" s="20">
        <v>917538.36842105258</v>
      </c>
      <c r="F342" s="73">
        <v>4305547.2879999997</v>
      </c>
      <c r="G342" s="71" t="s">
        <v>61</v>
      </c>
      <c r="H342" s="71">
        <v>-9.5105803921568643E-2</v>
      </c>
      <c r="I342" s="71">
        <v>478.71</v>
      </c>
      <c r="J342" s="71" t="s">
        <v>61</v>
      </c>
      <c r="K342" s="71">
        <v>7648.1</v>
      </c>
      <c r="L342" s="71" t="s">
        <v>61</v>
      </c>
      <c r="M342" s="13"/>
      <c r="O342" s="12">
        <v>225</v>
      </c>
      <c r="P342" s="12">
        <v>225</v>
      </c>
      <c r="Q342" s="6">
        <v>225</v>
      </c>
    </row>
    <row r="343" spans="1:17" x14ac:dyDescent="0.2">
      <c r="A343" s="70">
        <v>43103</v>
      </c>
      <c r="B343" s="31">
        <v>3986.5</v>
      </c>
      <c r="C343" s="32">
        <v>3454197</v>
      </c>
      <c r="D343" s="31">
        <v>4091.8500000000004</v>
      </c>
      <c r="E343" s="20">
        <v>917003.75</v>
      </c>
      <c r="F343" s="73">
        <v>4298340.8959999997</v>
      </c>
      <c r="G343" s="71">
        <v>-5.0144164472853969E-4</v>
      </c>
      <c r="H343" s="71">
        <v>-0.12056351835273049</v>
      </c>
      <c r="I343" s="71">
        <v>477.63</v>
      </c>
      <c r="J343" s="71">
        <v>-2.2560631697686739E-3</v>
      </c>
      <c r="K343" s="71">
        <v>7671.11</v>
      </c>
      <c r="L343" s="71">
        <v>3.0085903688497062E-3</v>
      </c>
      <c r="M343" s="13"/>
      <c r="O343" s="12">
        <v>226</v>
      </c>
      <c r="P343" s="12">
        <v>226</v>
      </c>
      <c r="Q343" s="6">
        <v>226</v>
      </c>
    </row>
    <row r="344" spans="1:17" x14ac:dyDescent="0.2">
      <c r="A344" s="70">
        <v>43104</v>
      </c>
      <c r="B344" s="31">
        <v>3986.5</v>
      </c>
      <c r="C344" s="32">
        <v>4445180</v>
      </c>
      <c r="D344" s="31">
        <v>4140.9375</v>
      </c>
      <c r="E344" s="20">
        <v>915369.55263157899</v>
      </c>
      <c r="F344" s="73">
        <v>4310970.4400000004</v>
      </c>
      <c r="G344" s="71">
        <v>0</v>
      </c>
      <c r="H344" s="71">
        <v>-0.11749080282594726</v>
      </c>
      <c r="I344" s="71">
        <v>479.55</v>
      </c>
      <c r="J344" s="71">
        <v>4.0198479994975056E-3</v>
      </c>
      <c r="K344" s="71">
        <v>7695.88</v>
      </c>
      <c r="L344" s="71">
        <v>3.2289981502025E-3</v>
      </c>
      <c r="M344" s="13"/>
      <c r="O344" s="12">
        <v>227</v>
      </c>
      <c r="P344" s="12">
        <v>227</v>
      </c>
      <c r="Q344" s="6">
        <v>227</v>
      </c>
    </row>
    <row r="345" spans="1:17" x14ac:dyDescent="0.2">
      <c r="A345" s="70">
        <v>43105</v>
      </c>
      <c r="B345" s="31">
        <v>3959.5</v>
      </c>
      <c r="C345" s="32">
        <v>3203550</v>
      </c>
      <c r="D345" s="31">
        <v>4174.6687499999998</v>
      </c>
      <c r="E345" s="20">
        <v>924890.19736842101</v>
      </c>
      <c r="F345" s="73">
        <v>4297957.9759999998</v>
      </c>
      <c r="G345" s="71">
        <v>-6.7728583970901868E-3</v>
      </c>
      <c r="H345" s="71">
        <v>-0.12678477316293935</v>
      </c>
      <c r="I345" s="71">
        <v>479.7</v>
      </c>
      <c r="J345" s="71">
        <v>3.1279324366595418E-4</v>
      </c>
      <c r="K345" s="71">
        <v>7724.22</v>
      </c>
      <c r="L345" s="71">
        <v>3.6824898517129334E-3</v>
      </c>
      <c r="M345" s="13"/>
      <c r="O345" s="12">
        <v>228</v>
      </c>
      <c r="P345" s="12">
        <v>228</v>
      </c>
      <c r="Q345" s="6">
        <v>228</v>
      </c>
    </row>
    <row r="346" spans="1:17" x14ac:dyDescent="0.2">
      <c r="A346" s="70">
        <v>43108</v>
      </c>
      <c r="B346" s="31">
        <v>4037.5</v>
      </c>
      <c r="C346" s="32">
        <v>3483503</v>
      </c>
      <c r="D346" s="31">
        <v>4179.2624999999998</v>
      </c>
      <c r="E346" s="20">
        <v>914003.39473684214</v>
      </c>
      <c r="F346" s="73">
        <v>4288766.6160000004</v>
      </c>
      <c r="G346" s="71">
        <v>1.9699457002146703E-2</v>
      </c>
      <c r="H346" s="71">
        <v>-0.10475525371604322</v>
      </c>
      <c r="I346" s="71">
        <v>487.52</v>
      </c>
      <c r="J346" s="71">
        <v>1.6301855326245507E-2</v>
      </c>
      <c r="K346" s="71">
        <v>7696.51</v>
      </c>
      <c r="L346" s="71">
        <v>-3.5874172408346672E-3</v>
      </c>
      <c r="M346" s="13"/>
      <c r="O346" s="12">
        <v>229</v>
      </c>
      <c r="P346" s="12">
        <v>229</v>
      </c>
      <c r="Q346" s="6">
        <v>229</v>
      </c>
    </row>
    <row r="347" spans="1:17" x14ac:dyDescent="0.2">
      <c r="A347" s="70">
        <v>43109</v>
      </c>
      <c r="B347" s="71">
        <v>4094</v>
      </c>
      <c r="C347" s="72">
        <v>4345829</v>
      </c>
      <c r="D347" s="71">
        <v>4191.2849999999999</v>
      </c>
      <c r="E347" s="73">
        <v>885384.52631578944</v>
      </c>
      <c r="F347" s="73">
        <v>4277667.9680000003</v>
      </c>
      <c r="G347" s="74">
        <v>1.399380804953565E-2</v>
      </c>
      <c r="H347" s="74">
        <v>-0.11287269312633019</v>
      </c>
      <c r="I347" s="71">
        <v>493.44</v>
      </c>
      <c r="J347" s="74">
        <v>1.2143091565474329E-2</v>
      </c>
      <c r="K347" s="71">
        <v>7731.02</v>
      </c>
      <c r="L347" s="74">
        <v>4.4838504724868944E-3</v>
      </c>
      <c r="M347" s="13"/>
      <c r="O347" s="12">
        <v>230</v>
      </c>
      <c r="P347" s="12">
        <v>230</v>
      </c>
      <c r="Q347" s="12">
        <v>230</v>
      </c>
    </row>
    <row r="348" spans="1:17" x14ac:dyDescent="0.2">
      <c r="A348" s="70">
        <v>43110</v>
      </c>
      <c r="B348" s="31">
        <v>4089</v>
      </c>
      <c r="C348" s="32">
        <v>3270061</v>
      </c>
      <c r="D348" s="31">
        <v>4213.4400000000005</v>
      </c>
      <c r="E348" s="20">
        <v>901947.27631578944</v>
      </c>
      <c r="F348" s="73">
        <v>4262733.2640000004</v>
      </c>
      <c r="G348" s="71">
        <v>-1.221299462628278E-3</v>
      </c>
      <c r="H348" s="71">
        <v>-0.11141892505677542</v>
      </c>
      <c r="I348" s="71">
        <v>494.3</v>
      </c>
      <c r="J348" s="71">
        <v>1.7428664072633993E-3</v>
      </c>
      <c r="K348" s="71">
        <v>7748.51</v>
      </c>
      <c r="L348" s="71">
        <v>2.2623146751656886E-3</v>
      </c>
      <c r="M348" s="13"/>
      <c r="O348" s="12">
        <v>231</v>
      </c>
      <c r="P348" s="12">
        <v>231</v>
      </c>
      <c r="Q348" s="6">
        <v>231</v>
      </c>
    </row>
    <row r="349" spans="1:17" x14ac:dyDescent="0.2">
      <c r="A349" s="70">
        <v>43111</v>
      </c>
      <c r="B349" s="31">
        <v>4165.5</v>
      </c>
      <c r="C349" s="32">
        <v>4102753</v>
      </c>
      <c r="D349" s="31">
        <v>4234.9650000000001</v>
      </c>
      <c r="E349" s="20">
        <v>896645.13157894742</v>
      </c>
      <c r="F349" s="73">
        <v>4266020.4000000004</v>
      </c>
      <c r="G349" s="71">
        <v>1.8708730741012536E-2</v>
      </c>
      <c r="H349" s="71">
        <v>-9.8307223974763436E-2</v>
      </c>
      <c r="I349" s="71">
        <v>497.18</v>
      </c>
      <c r="J349" s="71">
        <v>5.8264212016994055E-3</v>
      </c>
      <c r="K349" s="71">
        <v>7762.94</v>
      </c>
      <c r="L349" s="71">
        <v>1.8622935248195915E-3</v>
      </c>
      <c r="M349" s="13"/>
      <c r="O349" s="12">
        <v>232</v>
      </c>
      <c r="P349" s="12">
        <v>232</v>
      </c>
      <c r="Q349" s="6">
        <v>232</v>
      </c>
    </row>
    <row r="350" spans="1:17" x14ac:dyDescent="0.2">
      <c r="A350" s="70">
        <v>43112</v>
      </c>
      <c r="B350" s="31">
        <v>4170</v>
      </c>
      <c r="C350" s="32">
        <v>3964004</v>
      </c>
      <c r="D350" s="31">
        <v>4272.5550000000003</v>
      </c>
      <c r="E350" s="20">
        <v>895110.52631578944</v>
      </c>
      <c r="F350" s="73">
        <v>4264359.5199999996</v>
      </c>
      <c r="G350" s="71">
        <v>1.0803024846957054E-3</v>
      </c>
      <c r="H350" s="71">
        <v>-0.10300000000000009</v>
      </c>
      <c r="I350" s="71">
        <v>500.45</v>
      </c>
      <c r="J350" s="71">
        <v>6.5770948147552133E-3</v>
      </c>
      <c r="K350" s="71">
        <v>7778.64</v>
      </c>
      <c r="L350" s="71">
        <v>2.0224296464999014E-3</v>
      </c>
      <c r="M350" s="13"/>
      <c r="O350" s="12">
        <v>233</v>
      </c>
      <c r="P350" s="12">
        <v>233</v>
      </c>
      <c r="Q350" s="6">
        <v>233</v>
      </c>
    </row>
    <row r="351" spans="1:17" x14ac:dyDescent="0.2">
      <c r="A351" s="70">
        <v>43115</v>
      </c>
      <c r="B351" s="31">
        <v>4172.5</v>
      </c>
      <c r="C351" s="32">
        <v>2070022</v>
      </c>
      <c r="D351" s="31">
        <v>4316.76</v>
      </c>
      <c r="E351" s="20">
        <v>899584.14473684214</v>
      </c>
      <c r="F351" s="73">
        <v>4242324.0159999998</v>
      </c>
      <c r="G351" s="71">
        <v>5.9952038369304184E-4</v>
      </c>
      <c r="H351" s="71">
        <v>-0.11678682762836179</v>
      </c>
      <c r="I351" s="71">
        <v>501.7</v>
      </c>
      <c r="J351" s="71">
        <v>2.497752023179034E-3</v>
      </c>
      <c r="K351" s="71">
        <v>7769.14</v>
      </c>
      <c r="L351" s="71">
        <v>-1.2212931823557538E-3</v>
      </c>
      <c r="M351" s="13"/>
      <c r="O351" s="12">
        <v>234</v>
      </c>
      <c r="P351" s="12">
        <v>234</v>
      </c>
      <c r="Q351" s="6">
        <v>234</v>
      </c>
    </row>
    <row r="352" spans="1:17" x14ac:dyDescent="0.2">
      <c r="A352" s="70">
        <v>43116</v>
      </c>
      <c r="B352" s="31">
        <v>4046.5</v>
      </c>
      <c r="C352" s="32">
        <v>4182268</v>
      </c>
      <c r="D352" s="31">
        <v>4345.1099999999997</v>
      </c>
      <c r="E352" s="20">
        <v>801889</v>
      </c>
      <c r="F352" s="73">
        <v>4242953.7120000003</v>
      </c>
      <c r="G352" s="71">
        <v>-3.019772318753744E-2</v>
      </c>
      <c r="H352" s="71">
        <v>-0.13721807777504313</v>
      </c>
      <c r="I352" s="71">
        <v>494.65</v>
      </c>
      <c r="J352" s="71">
        <v>-1.405222244369142E-2</v>
      </c>
      <c r="K352" s="71">
        <v>7755.93</v>
      </c>
      <c r="L352" s="71">
        <v>-1.7003168947914427E-3</v>
      </c>
      <c r="M352" s="13"/>
      <c r="O352" s="12">
        <v>235</v>
      </c>
      <c r="P352" s="12">
        <v>235</v>
      </c>
      <c r="Q352" s="6">
        <v>235</v>
      </c>
    </row>
    <row r="353" spans="1:17" x14ac:dyDescent="0.2">
      <c r="A353" s="70">
        <v>43117</v>
      </c>
      <c r="B353" s="31">
        <v>4004.5</v>
      </c>
      <c r="C353" s="32">
        <v>3864604</v>
      </c>
      <c r="D353" s="31">
        <v>4335.1350000000002</v>
      </c>
      <c r="E353" s="20">
        <v>776949.05263157899</v>
      </c>
      <c r="F353" s="73">
        <v>4224326.28</v>
      </c>
      <c r="G353" s="71">
        <v>-1.0379340170517781E-2</v>
      </c>
      <c r="H353" s="71">
        <v>-0.11416070108349263</v>
      </c>
      <c r="I353" s="71">
        <v>493.84</v>
      </c>
      <c r="J353" s="71">
        <v>-1.637521479834203E-3</v>
      </c>
      <c r="K353" s="71">
        <v>7725.43</v>
      </c>
      <c r="L353" s="71">
        <v>-3.9324748934040921E-3</v>
      </c>
      <c r="M353" s="13"/>
      <c r="O353" s="12">
        <v>236</v>
      </c>
      <c r="P353" s="12">
        <v>236</v>
      </c>
      <c r="Q353" s="6">
        <v>236</v>
      </c>
    </row>
    <row r="354" spans="1:17" x14ac:dyDescent="0.2">
      <c r="A354" s="70">
        <v>43118</v>
      </c>
      <c r="B354" s="31">
        <v>4009.5</v>
      </c>
      <c r="C354" s="32">
        <v>3829642</v>
      </c>
      <c r="D354" s="31">
        <v>4317.3900000000003</v>
      </c>
      <c r="E354" s="20">
        <v>793292.22368421056</v>
      </c>
      <c r="F354" s="73">
        <v>4221107.0559999999</v>
      </c>
      <c r="G354" s="71">
        <v>1.2485953302534547E-3</v>
      </c>
      <c r="H354" s="71">
        <v>-0.11687240263858933</v>
      </c>
      <c r="I354" s="71">
        <v>494.88</v>
      </c>
      <c r="J354" s="71">
        <v>2.1059452454237348E-3</v>
      </c>
      <c r="K354" s="71">
        <v>7700.96</v>
      </c>
      <c r="L354" s="71">
        <v>-3.1674612286953785E-3</v>
      </c>
      <c r="M354" s="13"/>
      <c r="O354" s="12">
        <v>237</v>
      </c>
      <c r="P354" s="12">
        <v>237</v>
      </c>
      <c r="Q354" s="6">
        <v>237</v>
      </c>
    </row>
    <row r="355" spans="1:17" x14ac:dyDescent="0.2">
      <c r="A355" s="70">
        <v>43119</v>
      </c>
      <c r="B355" s="31">
        <v>4016.5</v>
      </c>
      <c r="C355" s="32">
        <v>2844299</v>
      </c>
      <c r="D355" s="31">
        <v>4284.63</v>
      </c>
      <c r="E355" s="20">
        <v>796118.39473684214</v>
      </c>
      <c r="F355" s="73">
        <v>4195949.8480000002</v>
      </c>
      <c r="G355" s="71">
        <v>1.7458535977055156E-3</v>
      </c>
      <c r="H355" s="71">
        <v>-0.10783345724907079</v>
      </c>
      <c r="I355" s="71">
        <v>497.74</v>
      </c>
      <c r="J355" s="71">
        <v>5.7791787908179071E-3</v>
      </c>
      <c r="K355" s="71">
        <v>7730.79</v>
      </c>
      <c r="L355" s="71">
        <v>3.8735430387899505E-3</v>
      </c>
      <c r="M355" s="13"/>
      <c r="O355" s="12">
        <v>238</v>
      </c>
      <c r="P355" s="12">
        <v>238</v>
      </c>
      <c r="Q355" s="6">
        <v>238</v>
      </c>
    </row>
    <row r="356" spans="1:17" x14ac:dyDescent="0.2">
      <c r="A356" s="70">
        <v>43122</v>
      </c>
      <c r="B356" s="31">
        <v>3999</v>
      </c>
      <c r="C356" s="32">
        <v>3879709</v>
      </c>
      <c r="D356" s="31">
        <v>4252.3950000000004</v>
      </c>
      <c r="E356" s="20">
        <v>804758.63157894742</v>
      </c>
      <c r="F356" s="73">
        <v>4177943.0079999999</v>
      </c>
      <c r="G356" s="71">
        <v>-4.357027262542057E-3</v>
      </c>
      <c r="H356" s="71">
        <v>-0.10717143953934749</v>
      </c>
      <c r="I356" s="71">
        <v>498.23</v>
      </c>
      <c r="J356" s="71">
        <v>9.8444971270139625E-4</v>
      </c>
      <c r="K356" s="71">
        <v>7715.44</v>
      </c>
      <c r="L356" s="71">
        <v>-1.9855668049449937E-3</v>
      </c>
      <c r="M356" s="13"/>
      <c r="O356" s="12">
        <v>239</v>
      </c>
      <c r="P356" s="12">
        <v>239</v>
      </c>
      <c r="Q356" s="6">
        <v>239</v>
      </c>
    </row>
    <row r="357" spans="1:17" x14ac:dyDescent="0.2">
      <c r="A357" s="70">
        <v>43123</v>
      </c>
      <c r="B357" s="31">
        <v>3941</v>
      </c>
      <c r="C357" s="32">
        <v>4268606</v>
      </c>
      <c r="D357" s="31">
        <v>4215.96</v>
      </c>
      <c r="E357" s="20">
        <v>824436.96052631584</v>
      </c>
      <c r="F357" s="73">
        <v>4172965.4720000001</v>
      </c>
      <c r="G357" s="71">
        <v>-1.450362590647658E-2</v>
      </c>
      <c r="H357" s="71">
        <v>-0.1215952235384028</v>
      </c>
      <c r="I357" s="71">
        <v>488.9</v>
      </c>
      <c r="J357" s="71">
        <v>-1.8726291070389256E-2</v>
      </c>
      <c r="K357" s="71">
        <v>7731.83</v>
      </c>
      <c r="L357" s="71">
        <v>2.1243117696463365E-3</v>
      </c>
      <c r="M357" s="13"/>
      <c r="O357" s="12">
        <v>240</v>
      </c>
      <c r="P357" s="12">
        <v>240</v>
      </c>
      <c r="Q357" s="6">
        <v>240</v>
      </c>
    </row>
    <row r="358" spans="1:17" x14ac:dyDescent="0.2">
      <c r="A358" s="70">
        <v>43124</v>
      </c>
      <c r="B358" s="31">
        <v>3918.5</v>
      </c>
      <c r="C358" s="32">
        <v>3343864</v>
      </c>
      <c r="D358" s="31">
        <v>4193.8050000000003</v>
      </c>
      <c r="E358" s="20">
        <v>866940.90789473685</v>
      </c>
      <c r="F358" s="73">
        <v>4164812.3119999999</v>
      </c>
      <c r="G358" s="71">
        <v>-5.7092108601877189E-3</v>
      </c>
      <c r="H358" s="71">
        <v>-0.11482989130434795</v>
      </c>
      <c r="I358" s="71">
        <v>491.16</v>
      </c>
      <c r="J358" s="71">
        <v>4.6226222131315886E-3</v>
      </c>
      <c r="K358" s="71">
        <v>7643.43</v>
      </c>
      <c r="L358" s="71">
        <v>-1.1433257068507618E-2</v>
      </c>
      <c r="M358" s="13"/>
      <c r="O358" s="12">
        <v>241</v>
      </c>
      <c r="P358" s="12">
        <v>241</v>
      </c>
      <c r="Q358" s="6">
        <v>241</v>
      </c>
    </row>
    <row r="359" spans="1:17" x14ac:dyDescent="0.2">
      <c r="A359" s="70">
        <v>43125</v>
      </c>
      <c r="B359" s="31">
        <v>3937.5</v>
      </c>
      <c r="C359" s="32">
        <v>2755256</v>
      </c>
      <c r="D359" s="31">
        <v>4175.7449999999999</v>
      </c>
      <c r="E359" s="20">
        <v>876552.06578947371</v>
      </c>
      <c r="F359" s="73">
        <v>4153762.4720000001</v>
      </c>
      <c r="G359" s="71">
        <v>4.8487941814470137E-3</v>
      </c>
      <c r="H359" s="71">
        <v>-0.11962076513132858</v>
      </c>
      <c r="I359" s="71">
        <v>490.61</v>
      </c>
      <c r="J359" s="71">
        <v>-1.1197980291555165E-3</v>
      </c>
      <c r="K359" s="71">
        <v>7615.84</v>
      </c>
      <c r="L359" s="71">
        <v>-3.6096359880315454E-3</v>
      </c>
      <c r="M359" s="13"/>
      <c r="O359" s="12">
        <v>241</v>
      </c>
      <c r="P359" s="12">
        <v>241</v>
      </c>
      <c r="Q359" s="6">
        <v>241</v>
      </c>
    </row>
    <row r="360" spans="1:17" x14ac:dyDescent="0.2">
      <c r="A360" s="70">
        <v>43126</v>
      </c>
      <c r="B360" s="31">
        <v>3942.5</v>
      </c>
      <c r="C360" s="32">
        <v>2801371</v>
      </c>
      <c r="D360" s="31">
        <v>4160.625</v>
      </c>
      <c r="E360" s="20">
        <v>884197.35526315786</v>
      </c>
      <c r="F360" s="73">
        <v>4133206.0320000001</v>
      </c>
      <c r="G360" s="71">
        <v>1.2698412698413097E-3</v>
      </c>
      <c r="H360" s="71" t="s">
        <v>61</v>
      </c>
      <c r="I360" s="71">
        <v>492.18</v>
      </c>
      <c r="J360" s="71">
        <v>3.2000978373860622E-3</v>
      </c>
      <c r="K360" s="71">
        <v>7665.54</v>
      </c>
      <c r="L360" s="71">
        <v>6.5258723922771988E-3</v>
      </c>
      <c r="M360" s="13"/>
      <c r="O360" s="12">
        <v>242</v>
      </c>
      <c r="P360" s="12">
        <v>242</v>
      </c>
      <c r="Q360" s="6">
        <v>242</v>
      </c>
    </row>
    <row r="361" spans="1:17" x14ac:dyDescent="0.2">
      <c r="A361" s="70">
        <v>43129</v>
      </c>
      <c r="B361" s="31">
        <v>4024.5</v>
      </c>
      <c r="C361" s="32">
        <v>4094450</v>
      </c>
      <c r="D361" s="31">
        <v>4145.085</v>
      </c>
      <c r="E361" s="20">
        <v>891750.80263157899</v>
      </c>
      <c r="F361" s="73">
        <v>4135137.088</v>
      </c>
      <c r="G361" s="71">
        <v>2.0798985415345639E-2</v>
      </c>
      <c r="H361" s="71">
        <v>-0.11509855842185146</v>
      </c>
      <c r="I361" s="71">
        <v>498.37</v>
      </c>
      <c r="J361" s="71">
        <v>1.2576699581454021E-2</v>
      </c>
      <c r="K361" s="71">
        <v>7671.53</v>
      </c>
      <c r="L361" s="71">
        <v>7.8141918247109921E-4</v>
      </c>
      <c r="M361" s="13"/>
      <c r="O361" s="12">
        <v>243</v>
      </c>
      <c r="P361" s="12">
        <v>243</v>
      </c>
      <c r="Q361" s="6">
        <v>243</v>
      </c>
    </row>
    <row r="362" spans="1:17" x14ac:dyDescent="0.2">
      <c r="A362" s="70">
        <v>43130</v>
      </c>
      <c r="B362" s="31">
        <v>3957</v>
      </c>
      <c r="C362" s="32">
        <v>3387335</v>
      </c>
      <c r="D362" s="31">
        <v>4150.4400000000005</v>
      </c>
      <c r="E362" s="20">
        <v>898343.88749999995</v>
      </c>
      <c r="F362" s="73">
        <v>4120135.1919999998</v>
      </c>
      <c r="G362" s="71">
        <v>-1.6772269847185939E-2</v>
      </c>
      <c r="H362" s="71">
        <v>-0.1183384928716904</v>
      </c>
      <c r="I362" s="71">
        <v>489.55</v>
      </c>
      <c r="J362" s="71">
        <v>-1.7697694484017923E-2</v>
      </c>
      <c r="K362" s="71">
        <v>7587.98</v>
      </c>
      <c r="L362" s="71">
        <v>-1.0890917457143545E-2</v>
      </c>
      <c r="M362" s="13"/>
      <c r="O362" s="12">
        <v>244</v>
      </c>
      <c r="P362" s="12">
        <v>244</v>
      </c>
      <c r="Q362" s="6">
        <v>244</v>
      </c>
    </row>
    <row r="363" spans="1:17" x14ac:dyDescent="0.2">
      <c r="A363" s="70">
        <v>43131</v>
      </c>
      <c r="B363" s="31">
        <v>3922</v>
      </c>
      <c r="C363" s="32">
        <v>3512174</v>
      </c>
      <c r="D363" s="31">
        <v>4153.8</v>
      </c>
      <c r="E363" s="20">
        <v>894881.28749999998</v>
      </c>
      <c r="F363" s="73">
        <v>4104657.5920000002</v>
      </c>
      <c r="G363" s="71">
        <v>-8.8450846600960364E-3</v>
      </c>
      <c r="H363" s="71">
        <v>-0.10082344827586198</v>
      </c>
      <c r="I363" s="71">
        <v>487.18</v>
      </c>
      <c r="J363" s="71">
        <v>-4.8411806761311516E-3</v>
      </c>
      <c r="K363" s="71">
        <v>7533.55</v>
      </c>
      <c r="L363" s="71">
        <v>-7.1731870669136111E-3</v>
      </c>
      <c r="M363" s="13"/>
      <c r="O363" s="12">
        <v>245</v>
      </c>
      <c r="P363" s="12">
        <v>245</v>
      </c>
      <c r="Q363" s="6">
        <v>245</v>
      </c>
    </row>
    <row r="364" spans="1:17" x14ac:dyDescent="0.2">
      <c r="A364" s="70">
        <v>43132</v>
      </c>
      <c r="B364" s="31">
        <v>3929</v>
      </c>
      <c r="C364" s="32">
        <v>3366116</v>
      </c>
      <c r="D364" s="31">
        <v>4154.5349999999999</v>
      </c>
      <c r="E364" s="20">
        <v>895606</v>
      </c>
      <c r="F364" s="73">
        <v>4092681.8480000002</v>
      </c>
      <c r="G364" s="71">
        <v>1.784803671596169E-3</v>
      </c>
      <c r="H364" s="71">
        <v>-0.1027519176319176</v>
      </c>
      <c r="I364" s="71">
        <v>487.24</v>
      </c>
      <c r="J364" s="71">
        <v>1.2315776509708165E-4</v>
      </c>
      <c r="K364" s="71">
        <v>7490.39</v>
      </c>
      <c r="L364" s="71">
        <v>-5.7290387665841491E-3</v>
      </c>
      <c r="M364" s="13"/>
      <c r="O364" s="12">
        <v>246</v>
      </c>
      <c r="P364" s="12">
        <v>246</v>
      </c>
      <c r="Q364" s="6">
        <v>246</v>
      </c>
    </row>
    <row r="365" spans="1:17" x14ac:dyDescent="0.2">
      <c r="A365" s="70">
        <v>43133</v>
      </c>
      <c r="B365" s="31">
        <v>3901.5</v>
      </c>
      <c r="C365" s="32">
        <v>3729266</v>
      </c>
      <c r="D365" s="31">
        <v>4152.75</v>
      </c>
      <c r="E365" s="20">
        <v>882117.7</v>
      </c>
      <c r="F365" s="73">
        <v>4079403.2560000001</v>
      </c>
      <c r="G365" s="71">
        <v>-6.9992364469330104E-3</v>
      </c>
      <c r="H365" s="71">
        <v>-0.11245237699680521</v>
      </c>
      <c r="I365" s="71">
        <v>473.99</v>
      </c>
      <c r="J365" s="71">
        <v>-2.7193990641162458E-2</v>
      </c>
      <c r="K365" s="71">
        <v>7443.43</v>
      </c>
      <c r="L365" s="71">
        <v>-6.2693664815850481E-3</v>
      </c>
      <c r="M365" s="13"/>
      <c r="O365" s="12" t="e">
        <v>#NUM!</v>
      </c>
      <c r="P365" s="12" t="e">
        <v>#NUM!</v>
      </c>
      <c r="Q365" s="6">
        <v>3</v>
      </c>
    </row>
    <row r="366" spans="1:17" x14ac:dyDescent="0.2">
      <c r="A366" s="70">
        <v>43136</v>
      </c>
      <c r="B366" s="31">
        <v>3898</v>
      </c>
      <c r="C366" s="32">
        <v>4698679</v>
      </c>
      <c r="D366" s="31">
        <v>4144.1400000000003</v>
      </c>
      <c r="E366" s="20">
        <v>888689.15</v>
      </c>
      <c r="F366" s="73">
        <v>4076463.2960000001</v>
      </c>
      <c r="G366" s="71">
        <v>-8.9709086248879188E-4</v>
      </c>
      <c r="H366" s="71">
        <v>-9.7141673202614354E-2</v>
      </c>
      <c r="I366" s="71">
        <v>471.96</v>
      </c>
      <c r="J366" s="71">
        <v>-4.2827907761767703E-3</v>
      </c>
      <c r="K366" s="71">
        <v>7334.98</v>
      </c>
      <c r="L366" s="71">
        <v>-1.4569895867899696E-2</v>
      </c>
      <c r="M366" s="13"/>
      <c r="O366" s="12">
        <v>248</v>
      </c>
      <c r="P366" s="12">
        <v>248</v>
      </c>
      <c r="Q366" s="6">
        <v>248</v>
      </c>
    </row>
    <row r="367" spans="1:17" x14ac:dyDescent="0.2">
      <c r="A367" s="70">
        <v>43137</v>
      </c>
      <c r="B367" s="31">
        <v>3845</v>
      </c>
      <c r="C367" s="32">
        <v>6413090</v>
      </c>
      <c r="D367" s="31">
        <v>4117.5749999999998</v>
      </c>
      <c r="E367" s="20">
        <v>903878.85</v>
      </c>
      <c r="F367" s="73">
        <v>4088880.5520000001</v>
      </c>
      <c r="G367" s="71">
        <v>-1.3596716264751119E-2</v>
      </c>
      <c r="H367" s="71">
        <v>-0.10065842502982913</v>
      </c>
      <c r="I367" s="71">
        <v>461.35</v>
      </c>
      <c r="J367" s="71">
        <v>-2.2480718704974922E-2</v>
      </c>
      <c r="K367" s="71">
        <v>7141.4</v>
      </c>
      <c r="L367" s="71">
        <v>-2.63913466703386E-2</v>
      </c>
      <c r="M367" s="13"/>
      <c r="O367" s="12">
        <v>249</v>
      </c>
      <c r="P367" s="12">
        <v>249</v>
      </c>
      <c r="Q367" s="6">
        <v>249</v>
      </c>
    </row>
    <row r="368" spans="1:17" x14ac:dyDescent="0.2">
      <c r="A368" s="70">
        <v>43138</v>
      </c>
      <c r="B368" s="31">
        <v>3880.5</v>
      </c>
      <c r="C368" s="32">
        <v>5949243</v>
      </c>
      <c r="D368" s="31">
        <v>4094.0550000000003</v>
      </c>
      <c r="E368" s="20">
        <v>929719.61250000005</v>
      </c>
      <c r="F368" s="73">
        <v>4107205.9840000002</v>
      </c>
      <c r="G368" s="71">
        <v>9.2327698309493389E-3</v>
      </c>
      <c r="H368" s="71">
        <v>-0.1207305324990422</v>
      </c>
      <c r="I368" s="71">
        <v>465</v>
      </c>
      <c r="J368" s="71">
        <v>7.9115638885878248E-3</v>
      </c>
      <c r="K368" s="71">
        <v>7279.42</v>
      </c>
      <c r="L368" s="71">
        <v>1.9326742655501716E-2</v>
      </c>
      <c r="M368" s="13"/>
      <c r="O368" s="12">
        <v>250</v>
      </c>
      <c r="P368" s="12">
        <v>250</v>
      </c>
      <c r="Q368" s="6">
        <v>250</v>
      </c>
    </row>
    <row r="369" spans="1:17" x14ac:dyDescent="0.2">
      <c r="A369" s="70">
        <v>43139</v>
      </c>
      <c r="B369" s="31">
        <v>3757</v>
      </c>
      <c r="C369" s="32">
        <v>6022328</v>
      </c>
      <c r="D369" s="31">
        <v>4085.34</v>
      </c>
      <c r="E369" s="20">
        <v>963209.38749999995</v>
      </c>
      <c r="F369" s="73">
        <v>4104519.8</v>
      </c>
      <c r="G369" s="71">
        <v>-3.1825795644891075E-2</v>
      </c>
      <c r="H369" s="71">
        <v>-0.13357397472272381</v>
      </c>
      <c r="I369" s="71">
        <v>454</v>
      </c>
      <c r="J369" s="71">
        <v>-2.3655913978494647E-2</v>
      </c>
      <c r="K369" s="71">
        <v>7170.69</v>
      </c>
      <c r="L369" s="71">
        <v>-1.4936629566641324E-2</v>
      </c>
      <c r="M369" s="13"/>
      <c r="O369" s="12">
        <v>252</v>
      </c>
      <c r="P369" s="12">
        <v>252</v>
      </c>
      <c r="Q369" s="6">
        <v>252</v>
      </c>
    </row>
    <row r="370" spans="1:17" x14ac:dyDescent="0.2">
      <c r="A370" s="70">
        <v>43140</v>
      </c>
      <c r="B370" s="31">
        <v>3788.5</v>
      </c>
      <c r="C370" s="32">
        <v>5624126</v>
      </c>
      <c r="D370" s="31">
        <v>4049.2200000000003</v>
      </c>
      <c r="E370" s="20">
        <v>987204.07499999995</v>
      </c>
      <c r="F370" s="73">
        <v>4113606.736</v>
      </c>
      <c r="G370" s="71">
        <v>8.3843492147990251E-3</v>
      </c>
      <c r="H370" s="71">
        <v>-0.12750145068956553</v>
      </c>
      <c r="I370" s="71">
        <v>447.48</v>
      </c>
      <c r="J370" s="71">
        <v>-1.436123348017615E-2</v>
      </c>
      <c r="K370" s="71">
        <v>7092.43</v>
      </c>
      <c r="L370" s="71">
        <v>-1.0913873002458496E-2</v>
      </c>
      <c r="M370" s="13"/>
      <c r="O370" s="12">
        <v>253</v>
      </c>
      <c r="P370" s="12">
        <v>253</v>
      </c>
      <c r="Q370" s="6">
        <v>253</v>
      </c>
    </row>
    <row r="371" spans="1:17" x14ac:dyDescent="0.2">
      <c r="A371" s="70">
        <v>43143</v>
      </c>
      <c r="B371" s="31">
        <v>3895.5</v>
      </c>
      <c r="C371" s="32">
        <v>4483309</v>
      </c>
      <c r="D371" s="31">
        <v>4025.4900000000002</v>
      </c>
      <c r="E371" s="20">
        <v>1007955.6</v>
      </c>
      <c r="F371" s="73">
        <v>4120984.8319999999</v>
      </c>
      <c r="G371" s="71">
        <v>2.8243368087633725E-2</v>
      </c>
      <c r="H371" s="71">
        <v>-0.12096544230769224</v>
      </c>
      <c r="I371" s="71">
        <v>455.81</v>
      </c>
      <c r="J371" s="71">
        <v>1.8615357110932207E-2</v>
      </c>
      <c r="K371" s="71">
        <v>7177.06</v>
      </c>
      <c r="L371" s="71">
        <v>1.1932440644461861E-2</v>
      </c>
      <c r="M371" s="13"/>
      <c r="O371" s="12">
        <v>254</v>
      </c>
      <c r="P371" s="12">
        <v>254</v>
      </c>
      <c r="Q371" s="6">
        <v>254</v>
      </c>
    </row>
    <row r="372" spans="1:17" x14ac:dyDescent="0.2">
      <c r="A372" s="70">
        <v>43144</v>
      </c>
      <c r="B372" s="31">
        <v>3955</v>
      </c>
      <c r="C372" s="32">
        <v>3731765</v>
      </c>
      <c r="D372" s="31">
        <v>4024.9650000000001</v>
      </c>
      <c r="E372" s="20">
        <v>1038121.6875</v>
      </c>
      <c r="F372" s="73">
        <v>4122122.4479999999</v>
      </c>
      <c r="G372" s="71">
        <v>1.5274034141958603E-2</v>
      </c>
      <c r="H372" s="71">
        <v>-0.11357252440725241</v>
      </c>
      <c r="I372" s="71">
        <v>460.29</v>
      </c>
      <c r="J372" s="71">
        <v>9.8286566771241812E-3</v>
      </c>
      <c r="K372" s="71">
        <v>7168.01</v>
      </c>
      <c r="L372" s="71">
        <v>-1.2609620095136442E-3</v>
      </c>
      <c r="M372" s="13"/>
      <c r="O372" s="12">
        <v>255</v>
      </c>
      <c r="P372" s="12">
        <v>255</v>
      </c>
      <c r="Q372" s="6">
        <v>255</v>
      </c>
    </row>
    <row r="373" spans="1:17" x14ac:dyDescent="0.2">
      <c r="A373" s="70">
        <v>43145</v>
      </c>
      <c r="B373" s="31">
        <v>4026</v>
      </c>
      <c r="C373" s="32">
        <v>4773875</v>
      </c>
      <c r="D373" s="31">
        <v>4048.0650000000005</v>
      </c>
      <c r="E373" s="20">
        <v>1032490.4</v>
      </c>
      <c r="F373" s="73">
        <v>4136784.16</v>
      </c>
      <c r="G373" s="71">
        <v>1.7951959544879825E-2</v>
      </c>
      <c r="H373" s="71">
        <v>-9.8602636582583392E-2</v>
      </c>
      <c r="I373" s="71">
        <v>470.28</v>
      </c>
      <c r="J373" s="71">
        <v>2.1703708531577881E-2</v>
      </c>
      <c r="K373" s="71">
        <v>7213.97</v>
      </c>
      <c r="L373" s="71">
        <v>6.4118214120794104E-3</v>
      </c>
      <c r="M373" s="13"/>
      <c r="O373" s="12">
        <v>256</v>
      </c>
      <c r="P373" s="12">
        <v>256</v>
      </c>
      <c r="Q373" s="6">
        <v>256</v>
      </c>
    </row>
    <row r="374" spans="1:17" x14ac:dyDescent="0.2">
      <c r="A374" s="70">
        <v>43146</v>
      </c>
      <c r="B374" s="31">
        <v>4125.5</v>
      </c>
      <c r="C374" s="32">
        <v>4414732</v>
      </c>
      <c r="D374" s="31">
        <v>4078.6200000000003</v>
      </c>
      <c r="E374" s="20">
        <v>1043856.2875</v>
      </c>
      <c r="F374" s="73">
        <v>4135077.568</v>
      </c>
      <c r="G374" s="71">
        <v>2.4714356681569738E-2</v>
      </c>
      <c r="H374" s="71">
        <v>-0.10811001949080268</v>
      </c>
      <c r="I374" s="71">
        <v>477.74</v>
      </c>
      <c r="J374" s="71">
        <v>1.5862890193076629E-2</v>
      </c>
      <c r="K374" s="71">
        <v>7234.81</v>
      </c>
      <c r="L374" s="71">
        <v>2.88883929375916E-3</v>
      </c>
      <c r="M374" s="13"/>
      <c r="O374" s="12">
        <v>257</v>
      </c>
      <c r="P374" s="12">
        <v>257</v>
      </c>
      <c r="Q374" s="6">
        <v>257</v>
      </c>
    </row>
    <row r="375" spans="1:17" x14ac:dyDescent="0.2">
      <c r="A375" s="70">
        <v>43147</v>
      </c>
      <c r="B375" s="31">
        <v>4102</v>
      </c>
      <c r="C375" s="32">
        <v>5113730</v>
      </c>
      <c r="D375" s="31">
        <v>4156.0050000000001</v>
      </c>
      <c r="E375" s="20">
        <v>1051169.9125000001</v>
      </c>
      <c r="F375" s="73">
        <v>4147518.24</v>
      </c>
      <c r="G375" s="71">
        <v>-5.6962792388801642E-3</v>
      </c>
      <c r="H375" s="71">
        <v>-0.11773181377303588</v>
      </c>
      <c r="I375" s="71">
        <v>479.44</v>
      </c>
      <c r="J375" s="71">
        <v>3.5584208983965304E-3</v>
      </c>
      <c r="K375" s="71">
        <v>7294.7</v>
      </c>
      <c r="L375" s="71">
        <v>8.2780335627334889E-3</v>
      </c>
      <c r="M375" s="13"/>
      <c r="O375" s="12">
        <v>255</v>
      </c>
      <c r="P375" s="12">
        <v>256</v>
      </c>
      <c r="Q375" s="6">
        <v>257</v>
      </c>
    </row>
    <row r="376" spans="1:17" x14ac:dyDescent="0.2">
      <c r="A376" s="70">
        <v>43150</v>
      </c>
      <c r="B376" s="31">
        <v>4055</v>
      </c>
      <c r="C376" s="32">
        <v>3793982</v>
      </c>
      <c r="D376" s="31">
        <v>4221.84</v>
      </c>
      <c r="E376" s="20">
        <v>1079537.8</v>
      </c>
      <c r="F376" s="73">
        <v>4139118.432</v>
      </c>
      <c r="G376" s="71">
        <v>-1.1457825450999493E-2</v>
      </c>
      <c r="H376" s="71">
        <v>-0.12520792682926818</v>
      </c>
      <c r="I376" s="71">
        <v>475.86</v>
      </c>
      <c r="J376" s="71">
        <v>-7.4670448856999361E-3</v>
      </c>
      <c r="K376" s="71">
        <v>7247.66</v>
      </c>
      <c r="L376" s="71">
        <v>-6.4485174167546733E-3</v>
      </c>
      <c r="M376" s="13"/>
      <c r="O376" s="12">
        <v>259</v>
      </c>
      <c r="P376" s="12">
        <v>259</v>
      </c>
      <c r="Q376" s="6">
        <v>259</v>
      </c>
    </row>
    <row r="377" spans="1:17" x14ac:dyDescent="0.2">
      <c r="A377" s="70">
        <v>43151</v>
      </c>
      <c r="B377" s="31">
        <v>3990.5</v>
      </c>
      <c r="C377" s="32">
        <v>3888277</v>
      </c>
      <c r="D377" s="31">
        <v>4255.335</v>
      </c>
      <c r="E377" s="20">
        <v>1078466.2124999999</v>
      </c>
      <c r="F377" s="73">
        <v>4132697.92</v>
      </c>
      <c r="G377" s="71">
        <v>-1.5906288532675728E-2</v>
      </c>
      <c r="H377" s="71">
        <v>-0.13177283088235292</v>
      </c>
      <c r="I377" s="71">
        <v>474.39</v>
      </c>
      <c r="J377" s="71">
        <v>-3.0891438658429138E-3</v>
      </c>
      <c r="K377" s="71">
        <v>7246.77</v>
      </c>
      <c r="L377" s="71">
        <v>-1.2279825488492602E-4</v>
      </c>
      <c r="M377" s="13"/>
      <c r="O377" s="12">
        <v>260</v>
      </c>
      <c r="P377" s="12">
        <v>260</v>
      </c>
      <c r="Q377" s="6">
        <v>260</v>
      </c>
    </row>
    <row r="378" spans="1:17" x14ac:dyDescent="0.2">
      <c r="A378" s="70">
        <v>43152</v>
      </c>
      <c r="B378" s="31">
        <v>4016</v>
      </c>
      <c r="C378" s="32">
        <v>5725987</v>
      </c>
      <c r="D378" s="31">
        <v>4262.79</v>
      </c>
      <c r="E378" s="20">
        <v>1073712.1000000001</v>
      </c>
      <c r="F378" s="73">
        <v>4140436.088</v>
      </c>
      <c r="G378" s="71">
        <v>6.3901766695901863E-3</v>
      </c>
      <c r="H378" s="71">
        <v>-0.10758335409917774</v>
      </c>
      <c r="I378" s="71">
        <v>481.8</v>
      </c>
      <c r="J378" s="71">
        <v>1.5620059444760637E-2</v>
      </c>
      <c r="K378" s="71">
        <v>7281.57</v>
      </c>
      <c r="L378" s="71">
        <v>4.8021394359141212E-3</v>
      </c>
      <c r="M378" s="13"/>
      <c r="O378" s="12">
        <v>261</v>
      </c>
      <c r="P378" s="12">
        <v>261</v>
      </c>
      <c r="Q378" s="6">
        <v>261</v>
      </c>
    </row>
    <row r="379" spans="1:17" x14ac:dyDescent="0.2">
      <c r="A379" s="70">
        <v>43153</v>
      </c>
      <c r="B379" s="31">
        <v>4023</v>
      </c>
      <c r="C379" s="32">
        <v>3774566</v>
      </c>
      <c r="D379" s="31">
        <v>4260.6900000000005</v>
      </c>
      <c r="E379" s="20">
        <v>1103488.6375</v>
      </c>
      <c r="F379" s="73">
        <v>4136041.3280000002</v>
      </c>
      <c r="G379" s="71">
        <v>1.7430278884462691E-3</v>
      </c>
      <c r="H379" s="71">
        <v>-0.1068257114328508</v>
      </c>
      <c r="I379" s="71">
        <v>480.86</v>
      </c>
      <c r="J379" s="71">
        <v>-1.9510170195101706E-3</v>
      </c>
      <c r="K379" s="71">
        <v>7252.39</v>
      </c>
      <c r="L379" s="71">
        <v>-4.0073775298458125E-3</v>
      </c>
      <c r="M379" s="13"/>
      <c r="O379" s="12">
        <v>262</v>
      </c>
      <c r="P379" s="12">
        <v>262</v>
      </c>
      <c r="Q379" s="6">
        <v>262</v>
      </c>
    </row>
    <row r="380" spans="1:17" x14ac:dyDescent="0.2">
      <c r="A380" s="70">
        <v>43154</v>
      </c>
      <c r="B380" s="31">
        <v>4001.5</v>
      </c>
      <c r="C380" s="32">
        <v>2273370</v>
      </c>
      <c r="D380" s="31">
        <v>4239.165</v>
      </c>
      <c r="E380" s="20">
        <v>1116230.0125</v>
      </c>
      <c r="F380" s="73">
        <v>4100116.1359999999</v>
      </c>
      <c r="G380" s="71">
        <v>-5.3442704449415679E-3</v>
      </c>
      <c r="H380" s="71">
        <v>-0.11838318491032762</v>
      </c>
      <c r="I380" s="71">
        <v>479.13</v>
      </c>
      <c r="J380" s="71">
        <v>-3.5977207503223863E-3</v>
      </c>
      <c r="K380" s="71">
        <v>7244.41</v>
      </c>
      <c r="L380" s="71">
        <v>-1.1003269267096938E-3</v>
      </c>
      <c r="M380" s="13"/>
      <c r="O380" s="12">
        <v>263</v>
      </c>
      <c r="P380" s="12">
        <v>263</v>
      </c>
      <c r="Q380" s="6">
        <v>263</v>
      </c>
    </row>
    <row r="381" spans="1:17" x14ac:dyDescent="0.2">
      <c r="A381" s="70">
        <v>43157</v>
      </c>
      <c r="B381" s="31">
        <v>4064</v>
      </c>
      <c r="C381" s="32">
        <v>2487300</v>
      </c>
      <c r="D381" s="31">
        <v>4218.0600000000004</v>
      </c>
      <c r="E381" s="20">
        <v>1109630</v>
      </c>
      <c r="F381" s="73">
        <v>4085076.7039999999</v>
      </c>
      <c r="G381" s="71">
        <v>1.5619142821442056E-2</v>
      </c>
      <c r="H381" s="71">
        <v>-0.10339890818858544</v>
      </c>
      <c r="I381" s="71">
        <v>485.55</v>
      </c>
      <c r="J381" s="71">
        <v>1.3399286206248862E-2</v>
      </c>
      <c r="K381" s="71">
        <v>7289.58</v>
      </c>
      <c r="L381" s="71">
        <v>6.235152345049455E-3</v>
      </c>
      <c r="M381" s="13"/>
      <c r="O381" s="12">
        <v>264</v>
      </c>
      <c r="P381" s="12">
        <v>264</v>
      </c>
      <c r="Q381" s="6">
        <v>264</v>
      </c>
    </row>
    <row r="382" spans="1:17" x14ac:dyDescent="0.2">
      <c r="A382" s="70">
        <v>43158</v>
      </c>
      <c r="B382" s="31">
        <v>4047.5</v>
      </c>
      <c r="C382" s="32">
        <v>3839932</v>
      </c>
      <c r="D382" s="31">
        <v>4219.95</v>
      </c>
      <c r="E382" s="20">
        <v>1089540.625</v>
      </c>
      <c r="F382" s="73">
        <v>4073132.68</v>
      </c>
      <c r="G382" s="71">
        <v>-4.0600393700787052E-3</v>
      </c>
      <c r="H382" s="71">
        <v>-0.11446988726871721</v>
      </c>
      <c r="I382" s="71">
        <v>482.24</v>
      </c>
      <c r="J382" s="71">
        <v>-6.8170116362887834E-3</v>
      </c>
      <c r="K382" s="71">
        <v>7282.45</v>
      </c>
      <c r="L382" s="71">
        <v>-9.7810847812906943E-4</v>
      </c>
      <c r="M382" s="13"/>
      <c r="O382" s="12">
        <v>265</v>
      </c>
      <c r="P382" s="12">
        <v>265</v>
      </c>
      <c r="Q382" s="6">
        <v>265</v>
      </c>
    </row>
    <row r="383" spans="1:17" x14ac:dyDescent="0.2">
      <c r="A383" s="70">
        <v>43159</v>
      </c>
      <c r="B383" s="31">
        <v>3926</v>
      </c>
      <c r="C383" s="32">
        <v>6823333</v>
      </c>
      <c r="D383" s="31">
        <v>4231.92</v>
      </c>
      <c r="E383" s="20">
        <v>1095198.0874999999</v>
      </c>
      <c r="F383" s="73">
        <v>4101021.8480000002</v>
      </c>
      <c r="G383" s="71">
        <v>-3.0018529956763462E-2</v>
      </c>
      <c r="H383" s="71">
        <v>-0.1424331197634302</v>
      </c>
      <c r="I383" s="71">
        <v>470.78</v>
      </c>
      <c r="J383" s="71">
        <v>-2.3764100862641135E-2</v>
      </c>
      <c r="K383" s="71">
        <v>7231.91</v>
      </c>
      <c r="L383" s="71">
        <v>-6.9399721247657142E-3</v>
      </c>
      <c r="M383" s="13"/>
      <c r="O383" s="12">
        <v>266</v>
      </c>
      <c r="P383" s="12">
        <v>266</v>
      </c>
      <c r="Q383" s="6">
        <v>266</v>
      </c>
    </row>
    <row r="384" spans="1:17" x14ac:dyDescent="0.2">
      <c r="A384" s="70">
        <v>43160</v>
      </c>
      <c r="B384" s="31">
        <v>3780.5</v>
      </c>
      <c r="C384" s="32">
        <v>4760229</v>
      </c>
      <c r="D384" s="31">
        <v>4213.0200000000004</v>
      </c>
      <c r="E384" s="20">
        <v>1136587.575</v>
      </c>
      <c r="F384" s="73">
        <v>4120096.7760000001</v>
      </c>
      <c r="G384" s="71">
        <v>-3.7060621497707613E-2</v>
      </c>
      <c r="H384" s="71">
        <v>-0.13755067437379576</v>
      </c>
      <c r="I384" s="71">
        <v>459.39</v>
      </c>
      <c r="J384" s="71">
        <v>-2.4193890989421818E-2</v>
      </c>
      <c r="K384" s="71">
        <v>7175.64</v>
      </c>
      <c r="L384" s="71">
        <v>-7.780793732222846E-3</v>
      </c>
      <c r="M384" s="13"/>
      <c r="O384" s="12">
        <v>267</v>
      </c>
      <c r="P384" s="12">
        <v>267</v>
      </c>
      <c r="Q384" s="6">
        <v>267</v>
      </c>
    </row>
    <row r="385" spans="1:17" x14ac:dyDescent="0.2">
      <c r="A385" s="70">
        <v>43161</v>
      </c>
      <c r="B385" s="31">
        <v>3638.5</v>
      </c>
      <c r="C385" s="32">
        <v>5224228</v>
      </c>
      <c r="D385" s="31">
        <v>4162.0950000000003</v>
      </c>
      <c r="E385" s="20">
        <v>1154013.9875</v>
      </c>
      <c r="F385" s="73">
        <v>4131561.52</v>
      </c>
      <c r="G385" s="71">
        <v>-3.7561169157518837E-2</v>
      </c>
      <c r="H385" s="71">
        <v>-0.15736013531095494</v>
      </c>
      <c r="I385" s="71">
        <v>445.67</v>
      </c>
      <c r="J385" s="71">
        <v>-2.9865691460414845E-2</v>
      </c>
      <c r="K385" s="71">
        <v>7069.9</v>
      </c>
      <c r="L385" s="71">
        <v>-1.4735967802175232E-2</v>
      </c>
      <c r="M385" s="13"/>
      <c r="O385" s="12">
        <v>268</v>
      </c>
      <c r="P385" s="12">
        <v>268</v>
      </c>
      <c r="Q385" s="6">
        <v>268</v>
      </c>
    </row>
    <row r="386" spans="1:17" x14ac:dyDescent="0.2">
      <c r="A386" s="70">
        <v>43164</v>
      </c>
      <c r="B386" s="31">
        <v>3695</v>
      </c>
      <c r="C386" s="32">
        <v>4639807</v>
      </c>
      <c r="D386" s="31">
        <v>4085.8650000000002</v>
      </c>
      <c r="E386" s="20">
        <v>1172701.0125</v>
      </c>
      <c r="F386" s="73">
        <v>4138260.344</v>
      </c>
      <c r="G386" s="71">
        <v>1.5528377078466438E-2</v>
      </c>
      <c r="H386" s="71">
        <v>-0.12979895682028253</v>
      </c>
      <c r="I386" s="71">
        <v>449.45</v>
      </c>
      <c r="J386" s="71">
        <v>8.4816119550339408E-3</v>
      </c>
      <c r="K386" s="71">
        <v>7115.98</v>
      </c>
      <c r="L386" s="71">
        <v>6.5177725286071908E-3</v>
      </c>
      <c r="M386" s="13"/>
      <c r="O386" s="12">
        <v>269</v>
      </c>
      <c r="P386" s="12">
        <v>269</v>
      </c>
      <c r="Q386" s="6">
        <v>269</v>
      </c>
    </row>
    <row r="387" spans="1:17" x14ac:dyDescent="0.2">
      <c r="A387" s="70">
        <v>43165</v>
      </c>
      <c r="B387" s="31">
        <v>3748</v>
      </c>
      <c r="C387" s="32">
        <v>4305407</v>
      </c>
      <c r="D387" s="31">
        <v>4008.375</v>
      </c>
      <c r="E387" s="20">
        <v>1171965.1125</v>
      </c>
      <c r="F387" s="73">
        <v>4147879.8560000001</v>
      </c>
      <c r="G387" s="71">
        <v>1.4343707713125875E-2</v>
      </c>
      <c r="H387" s="71">
        <v>-0.12627120515179391</v>
      </c>
      <c r="I387" s="71">
        <v>455.85</v>
      </c>
      <c r="J387" s="71">
        <v>1.4239626209812117E-2</v>
      </c>
      <c r="K387" s="71">
        <v>7146.75</v>
      </c>
      <c r="L387" s="71">
        <v>4.3240706129021866E-3</v>
      </c>
      <c r="M387" s="13"/>
      <c r="O387" s="12">
        <v>270</v>
      </c>
      <c r="P387" s="12">
        <v>270</v>
      </c>
      <c r="Q387" s="6">
        <v>270</v>
      </c>
    </row>
    <row r="388" spans="1:17" x14ac:dyDescent="0.2">
      <c r="A388" s="70">
        <v>43166</v>
      </c>
      <c r="B388" s="31">
        <v>3740.5</v>
      </c>
      <c r="C388" s="32">
        <v>4248899</v>
      </c>
      <c r="D388" s="31">
        <v>3945.48</v>
      </c>
      <c r="E388" s="20">
        <v>1145619.075</v>
      </c>
      <c r="F388" s="73">
        <v>4137007.2960000001</v>
      </c>
      <c r="G388" s="71">
        <v>-2.001067235859133E-3</v>
      </c>
      <c r="H388" s="71">
        <v>-0.11834617732943975</v>
      </c>
      <c r="I388" s="71">
        <v>454.9</v>
      </c>
      <c r="J388" s="71">
        <v>-2.0840188658550751E-3</v>
      </c>
      <c r="K388" s="71">
        <v>7157.84</v>
      </c>
      <c r="L388" s="71">
        <v>1.5517542939098572E-3</v>
      </c>
      <c r="M388" s="13"/>
      <c r="O388" s="12">
        <v>271</v>
      </c>
      <c r="P388" s="12">
        <v>271</v>
      </c>
      <c r="Q388" s="6">
        <v>271</v>
      </c>
    </row>
    <row r="389" spans="1:17" x14ac:dyDescent="0.2">
      <c r="A389" s="70">
        <v>43167</v>
      </c>
      <c r="B389" s="31">
        <v>3693</v>
      </c>
      <c r="C389" s="32">
        <v>3763634</v>
      </c>
      <c r="D389" s="31">
        <v>3906.5250000000001</v>
      </c>
      <c r="E389" s="20">
        <v>1124364.7749999999</v>
      </c>
      <c r="F389" s="73">
        <v>4129860.64</v>
      </c>
      <c r="G389" s="71">
        <v>-1.269883705386976E-2</v>
      </c>
      <c r="H389" s="71">
        <v>-0.13635144440047497</v>
      </c>
      <c r="I389" s="71">
        <v>451.63</v>
      </c>
      <c r="J389" s="71">
        <v>-7.1883930534183405E-3</v>
      </c>
      <c r="K389" s="71">
        <v>7203.24</v>
      </c>
      <c r="L389" s="71">
        <v>6.3426955617895686E-3</v>
      </c>
      <c r="M389" s="13"/>
      <c r="O389" s="12">
        <v>272</v>
      </c>
      <c r="P389" s="12">
        <v>272</v>
      </c>
      <c r="Q389" s="6">
        <v>272</v>
      </c>
    </row>
    <row r="390" spans="1:17" x14ac:dyDescent="0.2">
      <c r="A390" s="70">
        <v>43168</v>
      </c>
      <c r="B390" s="31">
        <v>3726.5</v>
      </c>
      <c r="C390" s="32">
        <v>3382101</v>
      </c>
      <c r="D390" s="31">
        <v>3888.15</v>
      </c>
      <c r="E390" s="20">
        <v>1096131.1000000001</v>
      </c>
      <c r="F390" s="73">
        <v>4106950.32</v>
      </c>
      <c r="G390" s="71">
        <v>9.0712158137016274E-3</v>
      </c>
      <c r="H390" s="71">
        <v>-0.10846769647696475</v>
      </c>
      <c r="I390" s="71">
        <v>458.85</v>
      </c>
      <c r="J390" s="71">
        <v>1.5986537652503241E-2</v>
      </c>
      <c r="K390" s="71">
        <v>7224.51</v>
      </c>
      <c r="L390" s="71">
        <v>2.952837889616422E-3</v>
      </c>
      <c r="M390" s="13"/>
      <c r="O390" s="12">
        <v>273</v>
      </c>
      <c r="P390" s="12">
        <v>273</v>
      </c>
      <c r="Q390" s="6">
        <v>273</v>
      </c>
    </row>
    <row r="391" spans="1:17" x14ac:dyDescent="0.2">
      <c r="A391" s="70">
        <v>43171</v>
      </c>
      <c r="B391" s="31">
        <v>3713.5</v>
      </c>
      <c r="C391" s="32">
        <v>2929124</v>
      </c>
      <c r="D391" s="31">
        <v>3906.63</v>
      </c>
      <c r="E391" s="20">
        <v>1068105.7875000001</v>
      </c>
      <c r="F391" s="73">
        <v>4089588.2960000001</v>
      </c>
      <c r="G391" s="71">
        <v>-3.4885281094860776E-3</v>
      </c>
      <c r="H391" s="71">
        <v>-0.13095834658187611</v>
      </c>
      <c r="I391" s="71">
        <v>458.52</v>
      </c>
      <c r="J391" s="71">
        <v>-7.1918927754177631E-4</v>
      </c>
      <c r="K391" s="71">
        <v>7214.76</v>
      </c>
      <c r="L391" s="71">
        <v>-1.3495724969582179E-3</v>
      </c>
      <c r="M391" s="13"/>
      <c r="O391" s="12">
        <v>274</v>
      </c>
      <c r="P391" s="12">
        <v>274</v>
      </c>
      <c r="Q391" s="6">
        <v>274</v>
      </c>
    </row>
    <row r="392" spans="1:17" x14ac:dyDescent="0.2">
      <c r="A392" s="70">
        <v>43172</v>
      </c>
      <c r="B392" s="31">
        <v>3715.5</v>
      </c>
      <c r="C392" s="32">
        <v>3811966</v>
      </c>
      <c r="D392" s="31">
        <v>3910.5150000000003</v>
      </c>
      <c r="E392" s="20">
        <v>1048678.4750000001</v>
      </c>
      <c r="F392" s="73">
        <v>4062321.1120000002</v>
      </c>
      <c r="G392" s="71">
        <v>5.3857546788749211E-4</v>
      </c>
      <c r="H392" s="71">
        <v>-0.10807916216216218</v>
      </c>
      <c r="I392" s="71">
        <v>459.29</v>
      </c>
      <c r="J392" s="71">
        <v>1.6793160603683077E-3</v>
      </c>
      <c r="K392" s="71">
        <v>7138.78</v>
      </c>
      <c r="L392" s="71">
        <v>-1.0531188840654515E-2</v>
      </c>
      <c r="M392" s="13"/>
      <c r="O392" s="12">
        <v>275</v>
      </c>
      <c r="P392" s="12">
        <v>275</v>
      </c>
      <c r="Q392" s="6">
        <v>275</v>
      </c>
    </row>
    <row r="393" spans="1:17" x14ac:dyDescent="0.2">
      <c r="A393" s="70">
        <v>43173</v>
      </c>
      <c r="B393" s="31">
        <v>3717</v>
      </c>
      <c r="C393" s="32">
        <v>4432219</v>
      </c>
      <c r="D393" s="31">
        <v>3903.6900000000005</v>
      </c>
      <c r="E393" s="20">
        <v>1049680.9875</v>
      </c>
      <c r="F393" s="73">
        <v>4009488.16</v>
      </c>
      <c r="G393" s="71">
        <v>4.0371417036744184E-4</v>
      </c>
      <c r="H393" s="71">
        <v>-0.11688863270777472</v>
      </c>
      <c r="I393" s="71">
        <v>463.54</v>
      </c>
      <c r="J393" s="71">
        <v>9.2534128763961387E-3</v>
      </c>
      <c r="K393" s="71">
        <v>7132.69</v>
      </c>
      <c r="L393" s="71">
        <v>-8.5308694202657076E-4</v>
      </c>
      <c r="M393" s="13"/>
      <c r="O393" s="12">
        <v>276</v>
      </c>
      <c r="P393" s="12">
        <v>276</v>
      </c>
      <c r="Q393" s="6">
        <v>276</v>
      </c>
    </row>
    <row r="394" spans="1:17" x14ac:dyDescent="0.2">
      <c r="A394" s="70">
        <v>43174</v>
      </c>
      <c r="B394" s="31">
        <v>3737</v>
      </c>
      <c r="C394" s="32">
        <v>4427547</v>
      </c>
      <c r="D394" s="31">
        <v>3898.7550000000001</v>
      </c>
      <c r="E394" s="20">
        <v>1045410.2875</v>
      </c>
      <c r="F394" s="73">
        <v>4011649.128</v>
      </c>
      <c r="G394" s="71">
        <v>5.3806833467850979E-3</v>
      </c>
      <c r="H394" s="71">
        <v>-0.12195731001840637</v>
      </c>
      <c r="I394" s="71">
        <v>463.28</v>
      </c>
      <c r="J394" s="71">
        <v>-5.6090089312688107E-4</v>
      </c>
      <c r="K394" s="71">
        <v>7139.76</v>
      </c>
      <c r="L394" s="71">
        <v>9.9121088958020742E-4</v>
      </c>
      <c r="M394" s="13"/>
      <c r="O394" s="12">
        <v>277</v>
      </c>
      <c r="P394" s="12">
        <v>277</v>
      </c>
      <c r="Q394" s="6">
        <v>277</v>
      </c>
    </row>
    <row r="395" spans="1:17" x14ac:dyDescent="0.2">
      <c r="A395" s="70">
        <v>43175</v>
      </c>
      <c r="B395" s="31">
        <v>3735</v>
      </c>
      <c r="C395" s="32">
        <v>6474650</v>
      </c>
      <c r="D395" s="31">
        <v>3907.9950000000003</v>
      </c>
      <c r="E395" s="20">
        <v>1045570.475</v>
      </c>
      <c r="F395" s="73">
        <v>4030536.36</v>
      </c>
      <c r="G395" s="71">
        <v>-5.3518865400048465E-4</v>
      </c>
      <c r="H395" s="71">
        <v>-0.11914056382145655</v>
      </c>
      <c r="I395" s="71">
        <v>466.66</v>
      </c>
      <c r="J395" s="71">
        <v>7.2958038335348974E-3</v>
      </c>
      <c r="K395" s="71">
        <v>7164.14</v>
      </c>
      <c r="L395" s="71">
        <v>3.4146806055106449E-3</v>
      </c>
      <c r="M395" s="13"/>
      <c r="O395" s="12">
        <v>278</v>
      </c>
      <c r="P395" s="12">
        <v>278</v>
      </c>
      <c r="Q395" s="6">
        <v>278</v>
      </c>
    </row>
    <row r="396" spans="1:17" x14ac:dyDescent="0.2">
      <c r="A396" s="70">
        <v>43178</v>
      </c>
      <c r="B396" s="31">
        <v>3611.5</v>
      </c>
      <c r="C396" s="32">
        <v>4166792</v>
      </c>
      <c r="D396" s="31">
        <v>3909.78</v>
      </c>
      <c r="E396" s="20">
        <v>1062581.9750000001</v>
      </c>
      <c r="F396" s="73">
        <v>4034530.2</v>
      </c>
      <c r="G396" s="71">
        <v>-3.306559571619816E-2</v>
      </c>
      <c r="H396" s="71">
        <v>-0.14372956028183714</v>
      </c>
      <c r="I396" s="71">
        <v>454.02</v>
      </c>
      <c r="J396" s="71">
        <v>-2.7086101230017645E-2</v>
      </c>
      <c r="K396" s="71">
        <v>7042.93</v>
      </c>
      <c r="L396" s="71">
        <v>-1.6918988182810457E-2</v>
      </c>
      <c r="M396" s="13"/>
      <c r="O396" s="12">
        <v>279</v>
      </c>
      <c r="P396" s="12">
        <v>279</v>
      </c>
      <c r="Q396" s="6">
        <v>279</v>
      </c>
    </row>
    <row r="397" spans="1:17" x14ac:dyDescent="0.2">
      <c r="A397" s="70">
        <v>43179</v>
      </c>
      <c r="B397" s="31">
        <v>3658.5</v>
      </c>
      <c r="C397" s="32">
        <v>4030874</v>
      </c>
      <c r="D397" s="31">
        <v>3888.36</v>
      </c>
      <c r="E397" s="20">
        <v>1067242.1000000001</v>
      </c>
      <c r="F397" s="73">
        <v>4008471.52</v>
      </c>
      <c r="G397" s="71">
        <v>1.3013983109511296E-2</v>
      </c>
      <c r="H397" s="71">
        <v>-0.11404289512162691</v>
      </c>
      <c r="I397" s="71">
        <v>457.79</v>
      </c>
      <c r="J397" s="71">
        <v>8.3035989603983396E-3</v>
      </c>
      <c r="K397" s="71">
        <v>7061.27</v>
      </c>
      <c r="L397" s="71">
        <v>2.6040298568918985E-3</v>
      </c>
      <c r="M397" s="13"/>
      <c r="O397" s="12">
        <v>280</v>
      </c>
      <c r="P397" s="12">
        <v>280</v>
      </c>
      <c r="Q397" s="6">
        <v>280</v>
      </c>
    </row>
    <row r="398" spans="1:17" x14ac:dyDescent="0.2">
      <c r="A398" s="70">
        <v>43180</v>
      </c>
      <c r="B398" s="31">
        <v>3715</v>
      </c>
      <c r="C398" s="32">
        <v>3932241</v>
      </c>
      <c r="D398" s="31">
        <v>3876.3900000000003</v>
      </c>
      <c r="E398" s="20">
        <v>1069024.5625</v>
      </c>
      <c r="F398" s="73">
        <v>4004815.872</v>
      </c>
      <c r="G398" s="71">
        <v>1.5443487768211028E-2</v>
      </c>
      <c r="H398" s="71">
        <v>-0.10075568257344159</v>
      </c>
      <c r="I398" s="71">
        <v>465.71</v>
      </c>
      <c r="J398" s="71">
        <v>1.7300508966993533E-2</v>
      </c>
      <c r="K398" s="71">
        <v>7038.97</v>
      </c>
      <c r="L398" s="71">
        <v>-3.1580721315004334E-3</v>
      </c>
      <c r="M398" s="13"/>
      <c r="O398" s="12">
        <v>281</v>
      </c>
      <c r="P398" s="12">
        <v>281</v>
      </c>
      <c r="Q398" s="6">
        <v>281</v>
      </c>
    </row>
    <row r="399" spans="1:17" x14ac:dyDescent="0.2">
      <c r="A399" s="70">
        <v>43181</v>
      </c>
      <c r="B399" s="31">
        <v>3584</v>
      </c>
      <c r="C399" s="32">
        <v>5050741</v>
      </c>
      <c r="D399" s="31">
        <v>3875.9700000000003</v>
      </c>
      <c r="E399" s="20">
        <v>1046602.7375</v>
      </c>
      <c r="F399" s="73">
        <v>4016464.176</v>
      </c>
      <c r="G399" s="71">
        <v>-3.5262449528936757E-2</v>
      </c>
      <c r="H399" s="71">
        <v>-0.14475061213857776</v>
      </c>
      <c r="I399" s="71">
        <v>452.05</v>
      </c>
      <c r="J399" s="71">
        <v>-2.9331558265873525E-2</v>
      </c>
      <c r="K399" s="71">
        <v>6952.59</v>
      </c>
      <c r="L399" s="71">
        <v>-1.2271681794353451E-2</v>
      </c>
      <c r="M399" s="13"/>
      <c r="O399" s="12">
        <v>284</v>
      </c>
      <c r="P399" s="12">
        <v>284</v>
      </c>
      <c r="Q399" s="6">
        <v>284</v>
      </c>
    </row>
    <row r="400" spans="1:17" x14ac:dyDescent="0.2">
      <c r="A400" s="70">
        <v>43182</v>
      </c>
      <c r="B400" s="31">
        <v>3566.5</v>
      </c>
      <c r="C400" s="32">
        <v>4437500</v>
      </c>
      <c r="D400" s="31">
        <v>3843.84</v>
      </c>
      <c r="E400" s="20">
        <v>1062554.925</v>
      </c>
      <c r="F400" s="73">
        <v>4023995.872</v>
      </c>
      <c r="G400" s="71">
        <v>-4.8828125E-3</v>
      </c>
      <c r="H400" s="71">
        <v>-0.10847212690631813</v>
      </c>
      <c r="I400" s="71">
        <v>449.05</v>
      </c>
      <c r="J400" s="71">
        <v>-6.6364340227851315E-3</v>
      </c>
      <c r="K400" s="71">
        <v>6921.94</v>
      </c>
      <c r="L400" s="71">
        <v>-4.4084290890158417E-3</v>
      </c>
      <c r="M400" s="13"/>
      <c r="O400" s="12">
        <v>285</v>
      </c>
      <c r="P400" s="12">
        <v>285</v>
      </c>
      <c r="Q400" s="6">
        <v>285</v>
      </c>
    </row>
    <row r="401" spans="1:17" x14ac:dyDescent="0.2">
      <c r="A401" s="70">
        <v>43185</v>
      </c>
      <c r="B401" s="31">
        <v>3536</v>
      </c>
      <c r="C401" s="32">
        <v>3278030</v>
      </c>
      <c r="D401" s="31">
        <v>3808.4549999999999</v>
      </c>
      <c r="E401" s="20">
        <v>1089606.55</v>
      </c>
      <c r="F401" s="73">
        <v>4017392.1680000001</v>
      </c>
      <c r="G401" s="71">
        <v>-8.5518014860507252E-3</v>
      </c>
      <c r="H401" s="71">
        <v>-0.11426382978723393</v>
      </c>
      <c r="I401" s="71">
        <v>444.72</v>
      </c>
      <c r="J401" s="71">
        <v>-9.6425787774189198E-3</v>
      </c>
      <c r="K401" s="71">
        <v>6888.69</v>
      </c>
      <c r="L401" s="71">
        <v>-4.8035666301643465E-3</v>
      </c>
      <c r="M401" s="13"/>
      <c r="O401" s="12">
        <v>286</v>
      </c>
      <c r="P401" s="12">
        <v>286</v>
      </c>
      <c r="Q401" s="6">
        <v>286</v>
      </c>
    </row>
    <row r="402" spans="1:17" x14ac:dyDescent="0.2">
      <c r="A402" s="70">
        <v>43186</v>
      </c>
      <c r="B402" s="31">
        <v>3599.5</v>
      </c>
      <c r="C402" s="32">
        <v>4910677</v>
      </c>
      <c r="D402" s="31">
        <v>3792.6000000000004</v>
      </c>
      <c r="E402" s="20">
        <v>1099490.675</v>
      </c>
      <c r="F402" s="73">
        <v>4016178.4879999999</v>
      </c>
      <c r="G402" s="71">
        <v>1.7958144796380138E-2</v>
      </c>
      <c r="H402" s="71">
        <v>-0.10517284250269698</v>
      </c>
      <c r="I402" s="71">
        <v>451.35</v>
      </c>
      <c r="J402" s="71">
        <v>1.4908256880733939E-2</v>
      </c>
      <c r="K402" s="71">
        <v>7000.14</v>
      </c>
      <c r="L402" s="71">
        <v>1.6178692900972624E-2</v>
      </c>
      <c r="M402" s="13"/>
      <c r="O402" s="12">
        <v>287</v>
      </c>
      <c r="P402" s="12">
        <v>287</v>
      </c>
      <c r="Q402" s="6">
        <v>287</v>
      </c>
    </row>
    <row r="403" spans="1:17" x14ac:dyDescent="0.2">
      <c r="A403" s="70">
        <v>43187</v>
      </c>
      <c r="B403" s="31">
        <v>3523</v>
      </c>
      <c r="C403" s="32">
        <v>3765551</v>
      </c>
      <c r="D403" s="31">
        <v>3780.21</v>
      </c>
      <c r="E403" s="20">
        <v>1112874.9875</v>
      </c>
      <c r="F403" s="73">
        <v>4013745.5520000001</v>
      </c>
      <c r="G403" s="71">
        <v>-2.1252951798860997E-2</v>
      </c>
      <c r="H403" s="71">
        <v>-0.11792989508107377</v>
      </c>
      <c r="I403" s="71">
        <v>442.77</v>
      </c>
      <c r="J403" s="71">
        <v>-1.9009637753406583E-2</v>
      </c>
      <c r="K403" s="71">
        <v>7044.74</v>
      </c>
      <c r="L403" s="71">
        <v>6.3713011454056279E-3</v>
      </c>
      <c r="M403" s="13"/>
      <c r="O403" s="12">
        <v>288</v>
      </c>
      <c r="P403" s="12">
        <v>288</v>
      </c>
      <c r="Q403" s="6">
        <v>288</v>
      </c>
    </row>
    <row r="404" spans="1:17" x14ac:dyDescent="0.2">
      <c r="A404" s="70">
        <v>43188</v>
      </c>
      <c r="B404" s="31">
        <v>3611</v>
      </c>
      <c r="C404" s="32">
        <v>4557319</v>
      </c>
      <c r="D404" s="31">
        <v>3739.8900000000003</v>
      </c>
      <c r="E404" s="20">
        <v>1074652.7124999999</v>
      </c>
      <c r="F404" s="73">
        <v>4017593.1439999999</v>
      </c>
      <c r="G404" s="71">
        <v>2.4978711325574832E-2</v>
      </c>
      <c r="H404" s="71">
        <v>-9.3127400275103134E-2</v>
      </c>
      <c r="I404" s="71">
        <v>449.66</v>
      </c>
      <c r="J404" s="71">
        <v>1.5561126544255677E-2</v>
      </c>
      <c r="K404" s="71">
        <v>7056.61</v>
      </c>
      <c r="L404" s="71">
        <v>1.6849450795912713E-3</v>
      </c>
      <c r="M404" s="13"/>
      <c r="O404" s="12">
        <v>289</v>
      </c>
      <c r="P404" s="12">
        <v>289</v>
      </c>
      <c r="Q404" s="6">
        <v>289</v>
      </c>
    </row>
    <row r="405" spans="1:17" x14ac:dyDescent="0.2">
      <c r="A405" s="70">
        <v>43189</v>
      </c>
      <c r="B405" s="31">
        <v>3611</v>
      </c>
      <c r="C405" s="32">
        <v>4557319</v>
      </c>
      <c r="D405" s="31">
        <v>3745.56</v>
      </c>
      <c r="E405" s="20">
        <v>1072116.3374999999</v>
      </c>
      <c r="F405" s="73">
        <v>4028230.7760000001</v>
      </c>
      <c r="G405" s="71">
        <v>0</v>
      </c>
      <c r="H405" s="71">
        <v>-9.3127400275103134E-2</v>
      </c>
      <c r="I405" s="71">
        <v>449.66</v>
      </c>
      <c r="J405" s="71">
        <v>1.5561126544255677E-2</v>
      </c>
      <c r="K405" s="71">
        <v>7056.61</v>
      </c>
      <c r="L405" s="71">
        <v>1.6849450795912713E-3</v>
      </c>
      <c r="M405" s="13"/>
      <c r="O405" s="12">
        <v>290</v>
      </c>
      <c r="P405" s="12">
        <v>290</v>
      </c>
      <c r="Q405" s="6">
        <v>290</v>
      </c>
    </row>
    <row r="406" spans="1:17" x14ac:dyDescent="0.2">
      <c r="A406" s="70">
        <v>43192</v>
      </c>
      <c r="B406" s="31">
        <v>3611</v>
      </c>
      <c r="C406" s="32">
        <v>4557319</v>
      </c>
      <c r="D406" s="31">
        <v>3754.9050000000002</v>
      </c>
      <c r="E406" s="20">
        <v>1063779.9750000001</v>
      </c>
      <c r="F406" s="73">
        <v>4035823.4959999998</v>
      </c>
      <c r="G406" s="71">
        <v>0</v>
      </c>
      <c r="H406" s="71">
        <v>-9.3127400275103134E-2</v>
      </c>
      <c r="I406" s="71">
        <v>449.66</v>
      </c>
      <c r="J406" s="71">
        <v>1.5561126544255677E-2</v>
      </c>
      <c r="K406" s="71">
        <v>7056.61</v>
      </c>
      <c r="L406" s="71">
        <v>1.6849450795912713E-3</v>
      </c>
      <c r="M406" s="13"/>
      <c r="O406" s="12">
        <v>291</v>
      </c>
      <c r="P406" s="12">
        <v>291</v>
      </c>
      <c r="Q406" s="6">
        <v>291</v>
      </c>
    </row>
    <row r="407" spans="1:17" x14ac:dyDescent="0.2">
      <c r="A407" s="70">
        <v>43193</v>
      </c>
      <c r="B407" s="31">
        <v>3630.5</v>
      </c>
      <c r="C407" s="32">
        <v>4472885</v>
      </c>
      <c r="D407" s="31">
        <v>3770.6550000000002</v>
      </c>
      <c r="E407" s="20">
        <v>1062748.875</v>
      </c>
      <c r="F407" s="73">
        <v>4046910.2719999999</v>
      </c>
      <c r="G407" s="71">
        <v>5.4001661589586636E-3</v>
      </c>
      <c r="H407" s="71">
        <v>-0.10487793503167531</v>
      </c>
      <c r="I407" s="71">
        <v>450.82</v>
      </c>
      <c r="J407" s="71">
        <v>2.5797269047724836E-3</v>
      </c>
      <c r="K407" s="71">
        <v>7030.46</v>
      </c>
      <c r="L407" s="71">
        <v>-3.705745393326243E-3</v>
      </c>
      <c r="M407" s="13"/>
      <c r="O407" s="12">
        <v>292</v>
      </c>
      <c r="P407" s="12">
        <v>292</v>
      </c>
      <c r="Q407" s="6">
        <v>292</v>
      </c>
    </row>
    <row r="408" spans="1:17" x14ac:dyDescent="0.2">
      <c r="A408" s="70">
        <v>43194</v>
      </c>
      <c r="B408" s="31">
        <v>3538</v>
      </c>
      <c r="C408" s="32">
        <v>5042964</v>
      </c>
      <c r="D408" s="31">
        <v>3777.1650000000004</v>
      </c>
      <c r="E408" s="20">
        <v>1064842.3500000001</v>
      </c>
      <c r="F408" s="73">
        <v>4049588.1439999999</v>
      </c>
      <c r="G408" s="71">
        <v>-2.547858421704996E-2</v>
      </c>
      <c r="H408" s="71">
        <v>-0.12971304933944472</v>
      </c>
      <c r="I408" s="71">
        <v>439.96</v>
      </c>
      <c r="J408" s="71">
        <v>-2.4089437025863969E-2</v>
      </c>
      <c r="K408" s="71">
        <v>7034.01</v>
      </c>
      <c r="L408" s="71">
        <v>5.0494562233494023E-4</v>
      </c>
      <c r="M408" s="13"/>
      <c r="O408" s="12">
        <v>293</v>
      </c>
      <c r="P408" s="12">
        <v>293</v>
      </c>
      <c r="Q408" s="6">
        <v>293</v>
      </c>
    </row>
    <row r="409" spans="1:17" x14ac:dyDescent="0.2">
      <c r="A409" s="70">
        <v>43195</v>
      </c>
      <c r="B409" s="31">
        <v>3645.5</v>
      </c>
      <c r="C409" s="32">
        <v>3697925</v>
      </c>
      <c r="D409" s="31">
        <v>3780.3150000000005</v>
      </c>
      <c r="E409" s="20">
        <v>1074768.1625000001</v>
      </c>
      <c r="F409" s="73">
        <v>4043383.7760000001</v>
      </c>
      <c r="G409" s="71">
        <v>3.0384397964951848E-2</v>
      </c>
      <c r="H409" s="71">
        <v>-9.3648130968622123E-2</v>
      </c>
      <c r="I409" s="71">
        <v>453.88</v>
      </c>
      <c r="J409" s="71">
        <v>3.1639239930902896E-2</v>
      </c>
      <c r="K409" s="71">
        <v>7199.5</v>
      </c>
      <c r="L409" s="71">
        <v>2.3527120376570343E-2</v>
      </c>
      <c r="M409" s="13"/>
      <c r="O409" s="12">
        <v>294</v>
      </c>
      <c r="P409" s="12">
        <v>294</v>
      </c>
      <c r="Q409" s="6">
        <v>294</v>
      </c>
    </row>
    <row r="410" spans="1:17" x14ac:dyDescent="0.2">
      <c r="A410" s="70">
        <v>43196</v>
      </c>
      <c r="B410" s="31">
        <v>3560</v>
      </c>
      <c r="C410" s="32">
        <v>3138151</v>
      </c>
      <c r="D410" s="31">
        <v>3787.56</v>
      </c>
      <c r="E410" s="20">
        <v>1073946.8</v>
      </c>
      <c r="F410" s="73">
        <v>4029959.8560000001</v>
      </c>
      <c r="G410" s="71">
        <v>-2.3453572898093578E-2</v>
      </c>
      <c r="H410" s="71">
        <v>-0.10854138213602849</v>
      </c>
      <c r="I410" s="71">
        <v>446.59</v>
      </c>
      <c r="J410" s="71">
        <v>-1.6061514056578852E-2</v>
      </c>
      <c r="K410" s="71">
        <v>7183.64</v>
      </c>
      <c r="L410" s="71">
        <v>-2.2029307590804015E-3</v>
      </c>
      <c r="M410" s="13"/>
      <c r="O410" s="12">
        <v>295</v>
      </c>
      <c r="P410" s="12">
        <v>295</v>
      </c>
      <c r="Q410" s="6">
        <v>295</v>
      </c>
    </row>
    <row r="411" spans="1:17" x14ac:dyDescent="0.2">
      <c r="A411" s="70">
        <v>43199</v>
      </c>
      <c r="B411" s="31">
        <v>3600.5</v>
      </c>
      <c r="C411" s="32">
        <v>3786970</v>
      </c>
      <c r="D411" s="31">
        <v>3776.8500000000004</v>
      </c>
      <c r="E411" s="20">
        <v>1070897.425</v>
      </c>
      <c r="F411" s="73">
        <v>4008461.64</v>
      </c>
      <c r="G411" s="71">
        <v>1.1376404494382042E-2</v>
      </c>
      <c r="H411" s="71">
        <v>-0.10034056077310471</v>
      </c>
      <c r="I411" s="71">
        <v>442.53</v>
      </c>
      <c r="J411" s="71">
        <v>-9.0911126536644682E-3</v>
      </c>
      <c r="K411" s="71">
        <v>7194.75</v>
      </c>
      <c r="L411" s="71">
        <v>1.5465697056087357E-3</v>
      </c>
      <c r="M411" s="13"/>
      <c r="O411" s="12">
        <v>296</v>
      </c>
      <c r="P411" s="12">
        <v>296</v>
      </c>
      <c r="Q411" s="6">
        <v>296</v>
      </c>
    </row>
    <row r="412" spans="1:17" x14ac:dyDescent="0.2">
      <c r="A412" s="70">
        <v>43200</v>
      </c>
      <c r="B412" s="31">
        <v>3712</v>
      </c>
      <c r="C412" s="32">
        <v>4680135</v>
      </c>
      <c r="D412" s="31">
        <v>3774.6450000000004</v>
      </c>
      <c r="E412" s="20">
        <v>1081620.5</v>
      </c>
      <c r="F412" s="73">
        <v>4021985.8640000001</v>
      </c>
      <c r="G412" s="71">
        <v>3.0967921122066366E-2</v>
      </c>
      <c r="H412" s="71">
        <v>-0.10194182781456951</v>
      </c>
      <c r="I412" s="71">
        <v>454.14</v>
      </c>
      <c r="J412" s="71">
        <v>2.6235509456985939E-2</v>
      </c>
      <c r="K412" s="71">
        <v>7266.75</v>
      </c>
      <c r="L412" s="71">
        <v>1.000729698738656E-2</v>
      </c>
      <c r="M412" s="13"/>
      <c r="O412" s="12">
        <v>297</v>
      </c>
      <c r="P412" s="12">
        <v>297</v>
      </c>
      <c r="Q412" s="6">
        <v>297</v>
      </c>
    </row>
    <row r="413" spans="1:17" x14ac:dyDescent="0.2">
      <c r="A413" s="70">
        <v>43201</v>
      </c>
      <c r="B413" s="31">
        <v>3721.5</v>
      </c>
      <c r="C413" s="32">
        <v>4014792</v>
      </c>
      <c r="D413" s="31">
        <v>3791.7599999999998</v>
      </c>
      <c r="E413" s="20">
        <v>1092472.6125</v>
      </c>
      <c r="F413" s="73">
        <v>4016061.5520000001</v>
      </c>
      <c r="G413" s="71">
        <v>2.5592672413792261E-3</v>
      </c>
      <c r="H413" s="71">
        <v>-0.11053717647058825</v>
      </c>
      <c r="I413" s="71">
        <v>453.02</v>
      </c>
      <c r="J413" s="71">
        <v>-2.4661998502664151E-3</v>
      </c>
      <c r="K413" s="71">
        <v>7257.14</v>
      </c>
      <c r="L413" s="71">
        <v>-1.3224618983727066E-3</v>
      </c>
      <c r="M413" s="13"/>
      <c r="O413" s="12">
        <v>298</v>
      </c>
      <c r="P413" s="12">
        <v>298</v>
      </c>
      <c r="Q413" s="6">
        <v>298</v>
      </c>
    </row>
    <row r="414" spans="1:17" x14ac:dyDescent="0.2">
      <c r="A414" s="70">
        <v>43202</v>
      </c>
      <c r="B414" s="31">
        <v>3750</v>
      </c>
      <c r="C414" s="32">
        <v>3697449</v>
      </c>
      <c r="D414" s="31">
        <v>3830.2950000000001</v>
      </c>
      <c r="E414" s="20">
        <v>1087254.7749999999</v>
      </c>
      <c r="F414" s="73">
        <v>4005302.1919999998</v>
      </c>
      <c r="G414" s="71">
        <v>7.6582023377669284E-3</v>
      </c>
      <c r="H414" s="71">
        <v>-0.10293350717079541</v>
      </c>
      <c r="I414" s="71">
        <v>456.6</v>
      </c>
      <c r="J414" s="71">
        <v>7.9025208600063124E-3</v>
      </c>
      <c r="K414" s="71">
        <v>7258.34</v>
      </c>
      <c r="L414" s="71">
        <v>1.6535439580889211E-4</v>
      </c>
      <c r="M414" s="13"/>
      <c r="O414" s="12">
        <v>299</v>
      </c>
      <c r="P414" s="12">
        <v>299</v>
      </c>
      <c r="Q414" s="6">
        <v>299</v>
      </c>
    </row>
    <row r="415" spans="1:17" x14ac:dyDescent="0.2">
      <c r="A415" s="70">
        <v>43203</v>
      </c>
      <c r="B415" s="31">
        <v>3785</v>
      </c>
      <c r="C415" s="32">
        <v>4032092</v>
      </c>
      <c r="D415" s="31">
        <v>3852.2400000000002</v>
      </c>
      <c r="E415" s="20">
        <v>1078128.55</v>
      </c>
      <c r="F415" s="73">
        <v>3995782.6639999999</v>
      </c>
      <c r="G415" s="71">
        <v>9.3333333333334156E-3</v>
      </c>
      <c r="H415" s="71">
        <v>-0.11271972893491866</v>
      </c>
      <c r="I415" s="71">
        <v>462.02</v>
      </c>
      <c r="J415" s="71">
        <v>1.1870346035917523E-2</v>
      </c>
      <c r="K415" s="71">
        <v>7264.56</v>
      </c>
      <c r="L415" s="71">
        <v>8.5694525194468518E-4</v>
      </c>
      <c r="M415" s="13"/>
      <c r="O415" s="12">
        <v>300</v>
      </c>
      <c r="P415" s="12">
        <v>300</v>
      </c>
      <c r="Q415" s="6">
        <v>300</v>
      </c>
    </row>
    <row r="416" spans="1:17" x14ac:dyDescent="0.2">
      <c r="A416" s="70">
        <v>43206</v>
      </c>
      <c r="B416" s="31">
        <v>3730</v>
      </c>
      <c r="C416" s="32">
        <v>3119475</v>
      </c>
      <c r="D416" s="31">
        <v>3899.4900000000002</v>
      </c>
      <c r="E416" s="20">
        <v>1047596.575</v>
      </c>
      <c r="F416" s="73">
        <v>3980443.9279999998</v>
      </c>
      <c r="G416" s="71">
        <v>-1.4531043593130732E-2</v>
      </c>
      <c r="H416" s="71">
        <v>-0.11831144176500752</v>
      </c>
      <c r="I416" s="71">
        <v>457.2</v>
      </c>
      <c r="J416" s="71">
        <v>-1.043244881173977E-2</v>
      </c>
      <c r="K416" s="71">
        <v>7198.2</v>
      </c>
      <c r="L416" s="71">
        <v>-9.1347583336087723E-3</v>
      </c>
      <c r="M416" s="13"/>
      <c r="O416" s="12"/>
      <c r="P416" s="12"/>
    </row>
    <row r="417" spans="1:16" x14ac:dyDescent="0.2">
      <c r="A417" s="70">
        <v>43207</v>
      </c>
      <c r="B417" s="31">
        <v>3775</v>
      </c>
      <c r="C417" s="32">
        <v>3675172</v>
      </c>
      <c r="D417" s="31">
        <v>3926.6849999999999</v>
      </c>
      <c r="E417" s="20">
        <v>1034505.1125</v>
      </c>
      <c r="F417" s="73">
        <v>3973503.3119999999</v>
      </c>
      <c r="G417" s="71">
        <v>1.2064343163538771E-2</v>
      </c>
      <c r="H417" s="71">
        <v>-0.11056185170956578</v>
      </c>
      <c r="I417" s="71">
        <v>463.16</v>
      </c>
      <c r="J417" s="71">
        <v>1.3035870516185488E-2</v>
      </c>
      <c r="K417" s="71">
        <v>7226.05</v>
      </c>
      <c r="L417" s="71">
        <v>3.869022811258338E-3</v>
      </c>
      <c r="M417" s="13"/>
      <c r="O417" s="12"/>
      <c r="P417" s="12"/>
    </row>
    <row r="418" spans="1:16" x14ac:dyDescent="0.2">
      <c r="A418" s="70">
        <v>43208</v>
      </c>
      <c r="B418" s="31">
        <v>3977</v>
      </c>
      <c r="C418" s="32">
        <v>5990072</v>
      </c>
      <c r="D418" s="31">
        <v>3939.9150000000004</v>
      </c>
      <c r="E418" s="20">
        <v>1030058.8375</v>
      </c>
      <c r="F418" s="73">
        <v>3990674.44</v>
      </c>
      <c r="G418" s="71">
        <v>5.3509933774834373E-2</v>
      </c>
      <c r="H418" s="71">
        <v>-8.0998708206686865E-2</v>
      </c>
      <c r="I418" s="71">
        <v>483.41</v>
      </c>
      <c r="J418" s="71">
        <v>4.3721392175490204E-2</v>
      </c>
      <c r="K418" s="71">
        <v>7317.34</v>
      </c>
      <c r="L418" s="71">
        <v>1.2633458113353813E-2</v>
      </c>
      <c r="M418" s="13"/>
      <c r="O418" s="12"/>
      <c r="P418" s="12"/>
    </row>
    <row r="419" spans="1:16" x14ac:dyDescent="0.2">
      <c r="A419" s="70">
        <v>43209</v>
      </c>
      <c r="B419" s="31">
        <v>3952</v>
      </c>
      <c r="C419" s="32">
        <v>4929186</v>
      </c>
      <c r="D419" s="31">
        <v>3993.57</v>
      </c>
      <c r="E419" s="20">
        <v>1055781.7250000001</v>
      </c>
      <c r="F419" s="73">
        <v>4010765.92</v>
      </c>
      <c r="G419" s="71">
        <v>-6.2861453356801711E-3</v>
      </c>
      <c r="H419" s="71">
        <v>-0.11543542127241468</v>
      </c>
      <c r="I419" s="71">
        <v>483.45</v>
      </c>
      <c r="J419" s="71">
        <v>8.2745495542102532E-5</v>
      </c>
      <c r="K419" s="71">
        <v>7328.92</v>
      </c>
      <c r="L419" s="71">
        <v>1.5825422899578001E-3</v>
      </c>
      <c r="M419" s="13"/>
      <c r="O419" s="12"/>
      <c r="P419" s="12"/>
    </row>
    <row r="420" spans="1:16" x14ac:dyDescent="0.2">
      <c r="A420" s="70">
        <v>43210</v>
      </c>
      <c r="B420" s="31">
        <v>3987</v>
      </c>
      <c r="C420" s="32">
        <v>3075631</v>
      </c>
      <c r="D420" s="31">
        <v>4035.9900000000002</v>
      </c>
      <c r="E420" s="20">
        <v>1054262.2875000001</v>
      </c>
      <c r="F420" s="73">
        <v>4007672.0559999999</v>
      </c>
      <c r="G420" s="71">
        <v>8.8562753036436348E-3</v>
      </c>
      <c r="H420" s="71">
        <v>-9.6550651930957465E-2</v>
      </c>
      <c r="I420" s="71">
        <v>483.21</v>
      </c>
      <c r="J420" s="71">
        <v>-4.9643189574932745E-4</v>
      </c>
      <c r="K420" s="71">
        <v>7368.17</v>
      </c>
      <c r="L420" s="71">
        <v>5.3554957619950105E-3</v>
      </c>
      <c r="M420" s="13"/>
      <c r="O420" s="12"/>
      <c r="P420" s="12"/>
    </row>
    <row r="421" spans="1:16" x14ac:dyDescent="0.2">
      <c r="A421" s="70">
        <v>43213</v>
      </c>
      <c r="B421" s="31">
        <v>3948.5</v>
      </c>
      <c r="C421" s="32">
        <v>4425054</v>
      </c>
      <c r="D421" s="31">
        <v>4078.41</v>
      </c>
      <c r="E421" s="20">
        <v>1037238.925</v>
      </c>
      <c r="F421" s="73">
        <v>4011584.0079999999</v>
      </c>
      <c r="G421" s="71">
        <v>-9.6563832455480725E-3</v>
      </c>
      <c r="H421" s="71">
        <v>-0.11359414646093557</v>
      </c>
      <c r="I421" s="71">
        <v>482.53</v>
      </c>
      <c r="J421" s="71">
        <v>-1.4072556445438034E-3</v>
      </c>
      <c r="K421" s="71">
        <v>7398.87</v>
      </c>
      <c r="L421" s="71">
        <v>4.1665705324387403E-3</v>
      </c>
      <c r="M421" s="13"/>
      <c r="O421" s="12"/>
      <c r="P421" s="12"/>
    </row>
    <row r="422" spans="1:16" x14ac:dyDescent="0.2">
      <c r="A422" s="70">
        <v>43214</v>
      </c>
      <c r="B422" s="31">
        <v>3974.5</v>
      </c>
      <c r="C422" s="32">
        <v>3547198</v>
      </c>
      <c r="D422" s="31">
        <v>4124.2950000000001</v>
      </c>
      <c r="E422" s="20">
        <v>1051576.7250000001</v>
      </c>
      <c r="F422" s="73">
        <v>4009026.3679999998</v>
      </c>
      <c r="G422" s="71">
        <v>6.5847790300113118E-3</v>
      </c>
      <c r="H422" s="71">
        <v>-8.1146780684104636E-2</v>
      </c>
      <c r="I422" s="71">
        <v>486.87</v>
      </c>
      <c r="J422" s="71">
        <v>8.9942594242846674E-3</v>
      </c>
      <c r="K422" s="71">
        <v>7425.4</v>
      </c>
      <c r="L422" s="71">
        <v>3.5856826785711782E-3</v>
      </c>
      <c r="M422" s="13"/>
      <c r="O422" s="12"/>
      <c r="P422" s="12"/>
    </row>
    <row r="423" spans="1:16" x14ac:dyDescent="0.2">
      <c r="A423" s="70">
        <v>43215</v>
      </c>
      <c r="B423" s="31">
        <v>3924</v>
      </c>
      <c r="C423" s="32">
        <v>3502096</v>
      </c>
      <c r="D423" s="31">
        <v>4166.1900000000005</v>
      </c>
      <c r="E423" s="20">
        <v>1034533.2375</v>
      </c>
      <c r="F423" s="73">
        <v>3996564.1519999998</v>
      </c>
      <c r="G423" s="71">
        <v>-1.2706000754811875E-2</v>
      </c>
      <c r="H423" s="71" t="s">
        <v>61</v>
      </c>
      <c r="I423" s="71">
        <v>478.16</v>
      </c>
      <c r="J423" s="71">
        <v>-1.7889785774436673E-2</v>
      </c>
      <c r="K423" s="71">
        <v>7379.32</v>
      </c>
      <c r="L423" s="71">
        <v>-6.2057262908394861E-3</v>
      </c>
      <c r="M423" s="13"/>
      <c r="O423" s="12"/>
      <c r="P423" s="12"/>
    </row>
    <row r="424" spans="1:16" x14ac:dyDescent="0.2">
      <c r="A424" s="70">
        <v>43216</v>
      </c>
      <c r="B424" s="31">
        <v>3947.5</v>
      </c>
      <c r="C424" s="32">
        <v>3874756</v>
      </c>
      <c r="D424" s="31">
        <v>4155.0600000000004</v>
      </c>
      <c r="E424" s="20">
        <v>1031240.05</v>
      </c>
      <c r="F424" s="73">
        <v>3995879.6639999999</v>
      </c>
      <c r="G424" s="71">
        <v>5.9887869520895975E-3</v>
      </c>
      <c r="H424" s="71">
        <v>-8.3971190176322485E-2</v>
      </c>
      <c r="I424" s="71">
        <v>477.45</v>
      </c>
      <c r="J424" s="71">
        <v>-1.4848586247282469E-3</v>
      </c>
      <c r="K424" s="71">
        <v>7421.43</v>
      </c>
      <c r="L424" s="71">
        <v>5.7064878606700731E-3</v>
      </c>
      <c r="M424" s="13"/>
      <c r="O424" s="12"/>
      <c r="P424" s="12"/>
    </row>
    <row r="425" spans="1:16" x14ac:dyDescent="0.2">
      <c r="A425" s="70">
        <v>43217</v>
      </c>
      <c r="B425" s="31">
        <v>3978</v>
      </c>
      <c r="C425" s="32">
        <v>3143553</v>
      </c>
      <c r="D425" s="31">
        <v>4154.1150000000007</v>
      </c>
      <c r="E425" s="20">
        <v>1022708.0125</v>
      </c>
      <c r="F425" s="73">
        <v>3999370.64</v>
      </c>
      <c r="G425" s="71">
        <v>7.7264091196960205E-3</v>
      </c>
      <c r="H425" s="71">
        <v>-9.2077062146892819E-2</v>
      </c>
      <c r="I425" s="71">
        <v>476.23</v>
      </c>
      <c r="J425" s="71">
        <v>-2.5552413865325141E-3</v>
      </c>
      <c r="K425" s="71">
        <v>7502.21</v>
      </c>
      <c r="L425" s="71">
        <v>1.088469472864384E-2</v>
      </c>
      <c r="M425" s="13"/>
      <c r="O425" s="12"/>
      <c r="P425" s="12"/>
    </row>
    <row r="426" spans="1:16" x14ac:dyDescent="0.2">
      <c r="A426" s="70">
        <v>43220</v>
      </c>
      <c r="B426" s="31">
        <v>3946</v>
      </c>
      <c r="C426" s="32">
        <v>3175954</v>
      </c>
      <c r="D426" s="31">
        <v>4152.2250000000004</v>
      </c>
      <c r="E426" s="20">
        <v>1005035.9375</v>
      </c>
      <c r="F426" s="73">
        <v>3979080.304</v>
      </c>
      <c r="G426" s="71">
        <v>-8.0442433383609568E-3</v>
      </c>
      <c r="H426" s="71">
        <v>-9.700538442273976E-2</v>
      </c>
      <c r="I426" s="71">
        <v>471.05</v>
      </c>
      <c r="J426" s="71">
        <v>-1.0877097200932329E-2</v>
      </c>
      <c r="K426" s="71">
        <v>7509.3</v>
      </c>
      <c r="L426" s="71">
        <v>9.4505485716878113E-4</v>
      </c>
      <c r="M426" s="13"/>
      <c r="O426" s="12"/>
      <c r="P426" s="12"/>
    </row>
    <row r="427" spans="1:16" x14ac:dyDescent="0.2">
      <c r="A427" s="70">
        <v>43221</v>
      </c>
      <c r="B427" s="31">
        <v>3914.5</v>
      </c>
      <c r="C427" s="32">
        <v>2705387</v>
      </c>
      <c r="D427" s="31">
        <v>4151.7</v>
      </c>
      <c r="E427" s="20">
        <v>987768.875</v>
      </c>
      <c r="F427" s="73">
        <v>3957504.44</v>
      </c>
      <c r="G427" s="71">
        <v>-7.9827673593512172E-3</v>
      </c>
      <c r="H427" s="71">
        <v>-0.10722877666248432</v>
      </c>
      <c r="I427" s="71">
        <v>466.03</v>
      </c>
      <c r="J427" s="71">
        <v>-1.0657042776775372E-2</v>
      </c>
      <c r="K427" s="71">
        <v>7520.36</v>
      </c>
      <c r="L427" s="71">
        <v>1.4728403446393479E-3</v>
      </c>
      <c r="M427" s="13"/>
      <c r="O427" s="12"/>
      <c r="P427" s="12"/>
    </row>
    <row r="428" spans="1:16" x14ac:dyDescent="0.2">
      <c r="A428" s="70">
        <v>43222</v>
      </c>
      <c r="B428" s="31">
        <v>4029</v>
      </c>
      <c r="C428" s="32">
        <v>3854919</v>
      </c>
      <c r="D428" s="31">
        <v>4139.1000000000004</v>
      </c>
      <c r="E428" s="20">
        <v>965675.15</v>
      </c>
      <c r="F428" s="73">
        <v>3967443.2480000001</v>
      </c>
      <c r="G428" s="71">
        <v>2.9250223527909069E-2</v>
      </c>
      <c r="H428" s="71">
        <v>-8.7696625421822438E-2</v>
      </c>
      <c r="I428" s="71">
        <v>478.88</v>
      </c>
      <c r="J428" s="71">
        <v>2.757333218891489E-2</v>
      </c>
      <c r="K428" s="71">
        <v>7543.2</v>
      </c>
      <c r="L428" s="71">
        <v>3.0370886500115102E-3</v>
      </c>
      <c r="M428" s="13"/>
      <c r="O428" s="12"/>
      <c r="P428" s="12"/>
    </row>
    <row r="429" spans="1:16" x14ac:dyDescent="0.2">
      <c r="A429" s="70">
        <v>43223</v>
      </c>
      <c r="B429" s="31">
        <v>4000</v>
      </c>
      <c r="C429" s="32">
        <v>3757678</v>
      </c>
      <c r="D429" s="31">
        <v>4161.1500000000005</v>
      </c>
      <c r="E429" s="20">
        <v>950824.58750000002</v>
      </c>
      <c r="F429" s="73">
        <v>3976268.1439999999</v>
      </c>
      <c r="G429" s="71">
        <v>-7.197815835194854E-3</v>
      </c>
      <c r="H429" s="71">
        <v>-0.11402236696571222</v>
      </c>
      <c r="I429" s="71">
        <v>475.5</v>
      </c>
      <c r="J429" s="71">
        <v>-7.058135649849695E-3</v>
      </c>
      <c r="K429" s="71">
        <v>7502.69</v>
      </c>
      <c r="L429" s="71">
        <v>-5.3703998303107348E-3</v>
      </c>
      <c r="M429" s="13"/>
      <c r="O429" s="12"/>
      <c r="P429" s="12"/>
    </row>
    <row r="430" spans="1:16" x14ac:dyDescent="0.2">
      <c r="A430" s="70">
        <v>43224</v>
      </c>
      <c r="B430" s="31">
        <v>4075</v>
      </c>
      <c r="C430" s="32">
        <v>3430524</v>
      </c>
      <c r="D430" s="31">
        <v>4172.1750000000002</v>
      </c>
      <c r="E430" s="20">
        <v>951571.5</v>
      </c>
      <c r="F430" s="73">
        <v>3967796.2480000001</v>
      </c>
      <c r="G430" s="71">
        <v>1.8750000000000044E-2</v>
      </c>
      <c r="H430" s="71">
        <v>-9.6340808005930145E-2</v>
      </c>
      <c r="I430" s="71">
        <v>481.3</v>
      </c>
      <c r="J430" s="71">
        <v>1.2197686645636141E-2</v>
      </c>
      <c r="K430" s="71">
        <v>7567.14</v>
      </c>
      <c r="L430" s="71">
        <v>8.5902522961764927E-3</v>
      </c>
      <c r="M430" s="13"/>
      <c r="O430" s="12"/>
      <c r="P430" s="12"/>
    </row>
    <row r="431" spans="1:16" x14ac:dyDescent="0.2">
      <c r="A431" s="70">
        <v>43228</v>
      </c>
      <c r="B431" s="31">
        <v>4024</v>
      </c>
      <c r="C431" s="32">
        <v>4746913</v>
      </c>
      <c r="D431" s="31">
        <v>4192.5450000000001</v>
      </c>
      <c r="E431" s="20">
        <v>955226.16249999998</v>
      </c>
      <c r="F431" s="73">
        <v>3976919.0079999999</v>
      </c>
      <c r="G431" s="71">
        <v>-1.25153374233129E-2</v>
      </c>
      <c r="H431" s="71">
        <v>-9.8395758323057914E-2</v>
      </c>
      <c r="I431" s="71">
        <v>482.26</v>
      </c>
      <c r="J431" s="71">
        <v>1.9945979638478217E-3</v>
      </c>
      <c r="K431" s="71">
        <v>7565.75</v>
      </c>
      <c r="L431" s="71">
        <v>-1.8368894985432149E-4</v>
      </c>
      <c r="M431" s="13"/>
      <c r="O431" s="12"/>
      <c r="P431" s="12"/>
    </row>
    <row r="432" spans="1:16" x14ac:dyDescent="0.2">
      <c r="A432" s="70">
        <v>43229</v>
      </c>
      <c r="B432" s="31">
        <v>4127</v>
      </c>
      <c r="C432" s="32">
        <v>3750455</v>
      </c>
      <c r="D432" s="31">
        <v>4208.9250000000002</v>
      </c>
      <c r="E432" s="20">
        <v>967225.45</v>
      </c>
      <c r="F432" s="73">
        <v>3967083.6</v>
      </c>
      <c r="G432" s="71">
        <v>2.5596421471173025E-2</v>
      </c>
      <c r="H432" s="71">
        <v>-8.2630610995469533E-2</v>
      </c>
      <c r="I432" s="71">
        <v>492.33</v>
      </c>
      <c r="J432" s="71">
        <v>2.0880852652096271E-2</v>
      </c>
      <c r="K432" s="71">
        <v>7662.52</v>
      </c>
      <c r="L432" s="71">
        <v>1.2790536298450395E-2</v>
      </c>
      <c r="M432" s="13"/>
      <c r="O432" s="12"/>
      <c r="P432" s="12"/>
    </row>
    <row r="433" spans="1:16" x14ac:dyDescent="0.2">
      <c r="A433" s="70">
        <v>43230</v>
      </c>
      <c r="B433" s="31">
        <v>4196.5</v>
      </c>
      <c r="C433" s="32">
        <v>2493564</v>
      </c>
      <c r="D433" s="31">
        <v>4253.55</v>
      </c>
      <c r="E433" s="20">
        <v>955604.45</v>
      </c>
      <c r="F433" s="73">
        <v>3964099.2880000002</v>
      </c>
      <c r="G433" s="71">
        <v>1.6840319844923624E-2</v>
      </c>
      <c r="H433" s="71">
        <v>-9.1896624472573962E-2</v>
      </c>
      <c r="I433" s="71">
        <v>494.82</v>
      </c>
      <c r="J433" s="71">
        <v>5.057583328255566E-3</v>
      </c>
      <c r="K433" s="71">
        <v>7700.97</v>
      </c>
      <c r="L433" s="71">
        <v>5.0179314376992412E-3</v>
      </c>
      <c r="M433" s="13"/>
      <c r="O433" s="12"/>
      <c r="P433" s="12"/>
    </row>
    <row r="434" spans="1:16" x14ac:dyDescent="0.2">
      <c r="A434" s="70">
        <v>43231</v>
      </c>
      <c r="B434" s="31">
        <v>4224</v>
      </c>
      <c r="C434" s="32">
        <v>3917071</v>
      </c>
      <c r="D434" s="31">
        <v>4288.7250000000004</v>
      </c>
      <c r="E434" s="20">
        <v>936589.1</v>
      </c>
      <c r="F434" s="73">
        <v>3967903.5759999999</v>
      </c>
      <c r="G434" s="71">
        <v>6.5530799475752577E-3</v>
      </c>
      <c r="H434" s="71">
        <v>-9.5828326180257495E-2</v>
      </c>
      <c r="I434" s="71">
        <v>503.64</v>
      </c>
      <c r="J434" s="71">
        <v>1.7824663514005135E-2</v>
      </c>
      <c r="K434" s="71">
        <v>7724.55</v>
      </c>
      <c r="L434" s="71">
        <v>3.0619519359249558E-3</v>
      </c>
      <c r="M434" s="13"/>
      <c r="O434" s="12"/>
      <c r="P434" s="12"/>
    </row>
    <row r="435" spans="1:16" x14ac:dyDescent="0.2">
      <c r="A435" s="70">
        <v>43234</v>
      </c>
      <c r="B435" s="31">
        <v>4241</v>
      </c>
      <c r="C435" s="32">
        <v>3020168</v>
      </c>
      <c r="D435" s="31">
        <v>4335.7650000000003</v>
      </c>
      <c r="E435" s="20">
        <v>939334.375</v>
      </c>
      <c r="F435" s="73">
        <v>3945677.68</v>
      </c>
      <c r="G435" s="71">
        <v>4.0246212121211045E-3</v>
      </c>
      <c r="H435" s="71">
        <v>-9.603963313609476E-2</v>
      </c>
      <c r="I435" s="71">
        <v>503.79</v>
      </c>
      <c r="J435" s="71">
        <v>2.9783178460807136E-4</v>
      </c>
      <c r="K435" s="71">
        <v>7710.98</v>
      </c>
      <c r="L435" s="71">
        <v>-1.7567366383802741E-3</v>
      </c>
      <c r="M435" s="13"/>
      <c r="O435" s="12"/>
      <c r="P435" s="12"/>
    </row>
    <row r="436" spans="1:16" x14ac:dyDescent="0.2">
      <c r="A436" s="70">
        <v>43235</v>
      </c>
      <c r="B436" s="31">
        <v>4229.5</v>
      </c>
      <c r="C436" s="32">
        <v>3414545</v>
      </c>
      <c r="D436" s="31">
        <v>4370.625</v>
      </c>
      <c r="E436" s="20">
        <v>926685.32499999995</v>
      </c>
      <c r="F436" s="73">
        <v>3925860.8640000001</v>
      </c>
      <c r="G436" s="71">
        <v>-2.7116246168356062E-3</v>
      </c>
      <c r="H436" s="71">
        <v>-8.5859412749671016E-2</v>
      </c>
      <c r="I436" s="71">
        <v>500.92</v>
      </c>
      <c r="J436" s="71">
        <v>-5.6968181186605182E-3</v>
      </c>
      <c r="K436" s="71">
        <v>7722.98</v>
      </c>
      <c r="L436" s="71">
        <v>1.5562224256839841E-3</v>
      </c>
      <c r="M436" s="13"/>
      <c r="O436" s="12"/>
      <c r="P436" s="12"/>
    </row>
    <row r="437" spans="1:16" x14ac:dyDescent="0.2">
      <c r="A437" s="70">
        <v>43236</v>
      </c>
      <c r="B437" s="31">
        <v>4350</v>
      </c>
      <c r="C437" s="32">
        <v>4928761</v>
      </c>
      <c r="D437" s="31">
        <v>4413.7800000000007</v>
      </c>
      <c r="E437" s="20">
        <v>930373.7</v>
      </c>
      <c r="F437" s="73">
        <v>3905832.2239999999</v>
      </c>
      <c r="G437" s="71">
        <v>2.8490365291405695E-2</v>
      </c>
      <c r="H437" s="71">
        <v>-7.8219178082191698E-2</v>
      </c>
      <c r="I437" s="71">
        <v>514.89</v>
      </c>
      <c r="J437" s="71">
        <v>2.7888684819931342E-2</v>
      </c>
      <c r="K437" s="71">
        <v>7734.2</v>
      </c>
      <c r="L437" s="71">
        <v>1.4528070770609691E-3</v>
      </c>
      <c r="M437" s="13"/>
      <c r="O437" s="12"/>
      <c r="P437" s="12"/>
    </row>
    <row r="438" spans="1:16" x14ac:dyDescent="0.2">
      <c r="A438" s="70">
        <v>43237</v>
      </c>
      <c r="B438" s="31">
        <v>4357.5</v>
      </c>
      <c r="C438" s="32">
        <v>3846510</v>
      </c>
      <c r="D438" s="31">
        <v>4460.6099999999997</v>
      </c>
      <c r="E438" s="20">
        <v>946043.5625</v>
      </c>
      <c r="F438" s="73">
        <v>3906896.392</v>
      </c>
      <c r="G438" s="71">
        <v>1.7241379310344307E-3</v>
      </c>
      <c r="H438" s="71">
        <v>-9.615152737752175E-2</v>
      </c>
      <c r="I438" s="71">
        <v>517.66999999999996</v>
      </c>
      <c r="J438" s="71">
        <v>5.3992114820640147E-3</v>
      </c>
      <c r="K438" s="71">
        <v>7787.97</v>
      </c>
      <c r="L438" s="71">
        <v>6.9522381112461229E-3</v>
      </c>
      <c r="M438" s="13"/>
      <c r="O438" s="12"/>
      <c r="P438" s="12"/>
    </row>
    <row r="439" spans="1:16" x14ac:dyDescent="0.2">
      <c r="A439" s="70">
        <v>43238</v>
      </c>
      <c r="B439" s="31">
        <v>4340</v>
      </c>
      <c r="C439" s="32">
        <v>3834240</v>
      </c>
      <c r="D439" s="31">
        <v>4494.42</v>
      </c>
      <c r="E439" s="20">
        <v>919249.03749999998</v>
      </c>
      <c r="F439" s="73">
        <v>3917451.52</v>
      </c>
      <c r="G439" s="71">
        <v>-4.0160642570281624E-3</v>
      </c>
      <c r="H439" s="71">
        <v>-9.3106397855727718E-2</v>
      </c>
      <c r="I439" s="71">
        <v>511.12</v>
      </c>
      <c r="J439" s="71">
        <v>-1.2652848339675726E-2</v>
      </c>
      <c r="K439" s="71">
        <v>7778.79</v>
      </c>
      <c r="L439" s="71">
        <v>-1.1787410583246061E-3</v>
      </c>
      <c r="M439" s="13"/>
      <c r="O439" s="12"/>
      <c r="P439" s="12"/>
    </row>
    <row r="440" spans="1:16" x14ac:dyDescent="0.2">
      <c r="A440" s="70">
        <v>43241</v>
      </c>
      <c r="B440" s="31">
        <v>4395</v>
      </c>
      <c r="C440" s="32">
        <v>2842264</v>
      </c>
      <c r="D440" s="31">
        <v>4518.7800000000007</v>
      </c>
      <c r="E440" s="20">
        <v>905562.21250000002</v>
      </c>
      <c r="F440" s="73">
        <v>3917816.9440000001</v>
      </c>
      <c r="G440" s="71">
        <v>1.2672811059907918E-2</v>
      </c>
      <c r="H440" s="71">
        <v>-8.4443941176470472E-2</v>
      </c>
      <c r="I440" s="71">
        <v>515.46</v>
      </c>
      <c r="J440" s="71">
        <v>8.4911566755361267E-3</v>
      </c>
      <c r="K440" s="71">
        <v>7859.17</v>
      </c>
      <c r="L440" s="71">
        <v>1.0333226632933901E-2</v>
      </c>
      <c r="M440" s="13"/>
      <c r="O440" s="12"/>
      <c r="P440" s="12"/>
    </row>
    <row r="441" spans="1:16" x14ac:dyDescent="0.2">
      <c r="A441" s="70">
        <v>43242</v>
      </c>
      <c r="B441" s="31">
        <v>4415</v>
      </c>
      <c r="C441" s="32">
        <v>3751442</v>
      </c>
      <c r="D441" s="31">
        <v>4551.12</v>
      </c>
      <c r="E441" s="20">
        <v>902645.125</v>
      </c>
      <c r="F441" s="73">
        <v>3918778.3840000001</v>
      </c>
      <c r="G441" s="71">
        <v>4.550625711035261E-3</v>
      </c>
      <c r="H441" s="71">
        <v>-7.4676536643026092E-2</v>
      </c>
      <c r="I441" s="71">
        <v>518.57000000000005</v>
      </c>
      <c r="J441" s="71">
        <v>6.0334458541884128E-3</v>
      </c>
      <c r="K441" s="71">
        <v>7877.45</v>
      </c>
      <c r="L441" s="71">
        <v>2.3259453606423452E-3</v>
      </c>
      <c r="M441" s="13"/>
      <c r="O441" s="12"/>
      <c r="P441" s="12"/>
    </row>
    <row r="442" spans="1:16" x14ac:dyDescent="0.2">
      <c r="A442" s="70">
        <v>43243</v>
      </c>
      <c r="B442" s="31">
        <v>4275</v>
      </c>
      <c r="C442" s="32">
        <v>7076176</v>
      </c>
      <c r="D442" s="31">
        <v>4590.0749999999998</v>
      </c>
      <c r="E442" s="20">
        <v>894224.97499999998</v>
      </c>
      <c r="F442" s="73">
        <v>3960777.5759999999</v>
      </c>
      <c r="G442" s="71">
        <v>-3.17100792751982E-2</v>
      </c>
      <c r="H442" s="71">
        <v>-0.10954312175554515</v>
      </c>
      <c r="I442" s="71">
        <v>505.76</v>
      </c>
      <c r="J442" s="71">
        <v>-2.4702547389937823E-2</v>
      </c>
      <c r="K442" s="71">
        <v>7788.44</v>
      </c>
      <c r="L442" s="71">
        <v>-1.1299341792077366E-2</v>
      </c>
      <c r="M442" s="13"/>
      <c r="O442" s="12"/>
      <c r="P442" s="12"/>
    </row>
    <row r="443" spans="1:16" x14ac:dyDescent="0.2">
      <c r="A443" s="70">
        <v>43244</v>
      </c>
      <c r="B443" s="31">
        <v>4242</v>
      </c>
      <c r="C443" s="32">
        <v>4221348</v>
      </c>
      <c r="D443" s="31">
        <v>4574.3249999999998</v>
      </c>
      <c r="E443" s="20">
        <v>938337.2</v>
      </c>
      <c r="F443" s="73">
        <v>3977079.6159999999</v>
      </c>
      <c r="G443" s="71">
        <v>-7.7192982456140147E-3</v>
      </c>
      <c r="H443" s="71">
        <v>-0.10726399713979251</v>
      </c>
      <c r="I443" s="71">
        <v>500.22</v>
      </c>
      <c r="J443" s="71">
        <v>-1.0953812084783188E-2</v>
      </c>
      <c r="K443" s="71">
        <v>7716.74</v>
      </c>
      <c r="L443" s="71">
        <v>-9.2059513843593122E-3</v>
      </c>
      <c r="M443" s="13"/>
      <c r="O443" s="12"/>
      <c r="P443" s="12"/>
    </row>
    <row r="444" spans="1:16" x14ac:dyDescent="0.2">
      <c r="A444" s="70">
        <v>43245</v>
      </c>
      <c r="B444" s="31">
        <v>4263.5</v>
      </c>
      <c r="C444" s="32">
        <v>3083540</v>
      </c>
      <c r="D444" s="31">
        <v>4550.07</v>
      </c>
      <c r="E444" s="20">
        <v>947327.85</v>
      </c>
      <c r="F444" s="73">
        <v>3981570.6239999998</v>
      </c>
      <c r="G444" s="71">
        <v>5.0683639792550306E-3</v>
      </c>
      <c r="H444" s="71">
        <v>-9.6191312973427867E-2</v>
      </c>
      <c r="I444" s="71">
        <v>498.03</v>
      </c>
      <c r="J444" s="71">
        <v>-4.3780736475951265E-3</v>
      </c>
      <c r="K444" s="71">
        <v>7730.28</v>
      </c>
      <c r="L444" s="71">
        <v>1.7546269538690762E-3</v>
      </c>
      <c r="M444" s="13"/>
      <c r="O444" s="12"/>
      <c r="P444" s="12"/>
    </row>
    <row r="445" spans="1:16" x14ac:dyDescent="0.2">
      <c r="A445" s="70">
        <v>43248</v>
      </c>
      <c r="B445" s="31" t="s">
        <v>61</v>
      </c>
      <c r="C445" s="32" t="s">
        <v>61</v>
      </c>
      <c r="D445" s="31">
        <v>4534.005000000001</v>
      </c>
      <c r="E445" s="20">
        <v>937437.65</v>
      </c>
      <c r="F445" s="73">
        <v>3983689.1290322579</v>
      </c>
      <c r="G445" s="71" t="s">
        <v>61</v>
      </c>
      <c r="H445" s="71" t="s">
        <v>61</v>
      </c>
      <c r="I445" s="71">
        <v>498.75</v>
      </c>
      <c r="J445" s="71">
        <v>1.4456960424071852E-3</v>
      </c>
      <c r="K445" s="71" t="s">
        <v>61</v>
      </c>
      <c r="L445" s="71" t="s">
        <v>61</v>
      </c>
      <c r="M445" s="13"/>
      <c r="O445" s="12"/>
      <c r="P445" s="12"/>
    </row>
    <row r="446" spans="1:16" x14ac:dyDescent="0.2">
      <c r="A446" s="70">
        <v>43249</v>
      </c>
      <c r="B446" s="31">
        <v>4215</v>
      </c>
      <c r="C446" s="32">
        <v>3836937</v>
      </c>
      <c r="D446" s="31">
        <v>4513.8187500000004</v>
      </c>
      <c r="E446" s="20">
        <v>945413.93421052629</v>
      </c>
      <c r="F446" s="73">
        <v>3991236.9516129033</v>
      </c>
      <c r="G446" s="71">
        <v>-1.1375630350650923E-2</v>
      </c>
      <c r="H446" s="71">
        <v>-0.10377927710843371</v>
      </c>
      <c r="I446" s="71">
        <v>494.06</v>
      </c>
      <c r="J446" s="71">
        <v>-9.4035087719298582E-3</v>
      </c>
      <c r="K446" s="71">
        <v>7632.64</v>
      </c>
      <c r="L446" s="71">
        <v>-1.2630849076618156E-2</v>
      </c>
      <c r="M446" s="13"/>
      <c r="O446" s="12"/>
      <c r="P446" s="12"/>
    </row>
    <row r="447" spans="1:16" x14ac:dyDescent="0.2">
      <c r="A447" s="70">
        <v>43250</v>
      </c>
      <c r="B447" s="31">
        <v>4261.5</v>
      </c>
      <c r="C447" s="32">
        <v>3355333</v>
      </c>
      <c r="D447" s="31">
        <v>4461.3187500000004</v>
      </c>
      <c r="E447" s="20">
        <v>954111.07894736843</v>
      </c>
      <c r="F447" s="73">
        <v>3983551.6209677421</v>
      </c>
      <c r="G447" s="71">
        <v>1.1032028469750932E-2</v>
      </c>
      <c r="H447" s="71">
        <v>-8.8573116313094391E-2</v>
      </c>
      <c r="I447" s="71">
        <v>497.15</v>
      </c>
      <c r="J447" s="71">
        <v>6.2543010970326218E-3</v>
      </c>
      <c r="K447" s="71">
        <v>7689.57</v>
      </c>
      <c r="L447" s="71">
        <v>7.4587560791548047E-3</v>
      </c>
      <c r="M447" s="13"/>
      <c r="O447" s="12"/>
      <c r="P447" s="12"/>
    </row>
    <row r="448" spans="1:16" x14ac:dyDescent="0.2">
      <c r="A448" s="70">
        <v>43251</v>
      </c>
      <c r="B448" s="31">
        <v>4240</v>
      </c>
      <c r="C448" s="32">
        <v>4411713</v>
      </c>
      <c r="D448" s="31">
        <v>4457.7750000000005</v>
      </c>
      <c r="E448" s="20">
        <v>962663</v>
      </c>
      <c r="F448" s="73">
        <v>3989251.1290322579</v>
      </c>
      <c r="G448" s="71">
        <v>-5.0451718878329332E-3</v>
      </c>
      <c r="H448" s="71">
        <v>-0.10207255634566714</v>
      </c>
      <c r="I448" s="71">
        <v>497.27</v>
      </c>
      <c r="J448" s="71">
        <v>2.4137584230121689E-4</v>
      </c>
      <c r="K448" s="71">
        <v>7678.2</v>
      </c>
      <c r="L448" s="71">
        <v>-1.478626243079928E-3</v>
      </c>
      <c r="M448" s="13"/>
      <c r="O448" s="12"/>
      <c r="P448" s="12"/>
    </row>
    <row r="449" spans="1:16" x14ac:dyDescent="0.2">
      <c r="A449" s="70">
        <v>43252</v>
      </c>
      <c r="B449" s="31">
        <v>4292</v>
      </c>
      <c r="C449" s="32">
        <v>2662394</v>
      </c>
      <c r="D449" s="31">
        <v>4457.25</v>
      </c>
      <c r="E449" s="20">
        <v>969989.23684210528</v>
      </c>
      <c r="F449" s="73">
        <v>3981864.0161290322</v>
      </c>
      <c r="G449" s="71">
        <v>1.2264150943396279E-2</v>
      </c>
      <c r="H449" s="71">
        <v>-8.317677575757576E-2</v>
      </c>
      <c r="I449" s="71">
        <v>504.92</v>
      </c>
      <c r="J449" s="71">
        <v>1.5383996621553653E-2</v>
      </c>
      <c r="K449" s="71">
        <v>7701.77</v>
      </c>
      <c r="L449" s="71">
        <v>3.0697298846085186E-3</v>
      </c>
      <c r="M449" s="13"/>
      <c r="O449" s="12"/>
      <c r="P449" s="12"/>
    </row>
    <row r="450" spans="1:16" x14ac:dyDescent="0.2">
      <c r="A450" s="70">
        <v>43255</v>
      </c>
      <c r="B450" s="31">
        <v>4317.5</v>
      </c>
      <c r="C450" s="32">
        <v>2024118</v>
      </c>
      <c r="D450" s="31">
        <v>4464.7312499999998</v>
      </c>
      <c r="E450" s="20">
        <v>955577.60526315786</v>
      </c>
      <c r="F450" s="73">
        <v>3968174.5564516131</v>
      </c>
      <c r="G450" s="71">
        <v>5.9412861136998174E-3</v>
      </c>
      <c r="H450" s="71">
        <v>-9.5662996389891619E-2</v>
      </c>
      <c r="I450" s="71">
        <v>505.53</v>
      </c>
      <c r="J450" s="71">
        <v>1.2081121761862157E-3</v>
      </c>
      <c r="K450" s="71">
        <v>7741.29</v>
      </c>
      <c r="L450" s="71">
        <v>5.131288002627965E-3</v>
      </c>
      <c r="M450" s="13"/>
      <c r="O450" s="12"/>
      <c r="P450" s="12"/>
    </row>
    <row r="451" spans="1:16" x14ac:dyDescent="0.2">
      <c r="A451" s="70">
        <v>43256</v>
      </c>
      <c r="B451" s="31">
        <v>4348.5</v>
      </c>
      <c r="C451" s="32">
        <v>2916861</v>
      </c>
      <c r="D451" s="31">
        <v>4478.46</v>
      </c>
      <c r="E451" s="20">
        <v>937072.26315789472</v>
      </c>
      <c r="F451" s="73">
        <v>3959189.9919354836</v>
      </c>
      <c r="G451" s="71">
        <v>7.1800810654314429E-3</v>
      </c>
      <c r="H451" s="71">
        <v>-6.7102153752288007E-2</v>
      </c>
      <c r="I451" s="71">
        <v>509.76</v>
      </c>
      <c r="J451" s="71">
        <v>8.3674559373332347E-3</v>
      </c>
      <c r="K451" s="71">
        <v>7686.8</v>
      </c>
      <c r="L451" s="71">
        <v>-7.0388785331643167E-3</v>
      </c>
      <c r="M451" s="13"/>
      <c r="O451" s="12"/>
      <c r="P451" s="12"/>
    </row>
    <row r="452" spans="1:16" x14ac:dyDescent="0.2">
      <c r="A452" s="70">
        <v>43257</v>
      </c>
      <c r="B452" s="31">
        <v>4492</v>
      </c>
      <c r="C452" s="32">
        <v>5462437</v>
      </c>
      <c r="D452" s="31">
        <v>4506.4949999999999</v>
      </c>
      <c r="E452" s="20">
        <v>912992.63157894742</v>
      </c>
      <c r="F452" s="73">
        <v>3957608.5403225808</v>
      </c>
      <c r="G452" s="71">
        <v>3.2999885017822139E-2</v>
      </c>
      <c r="H452" s="71">
        <v>-6.4652350910605949E-2</v>
      </c>
      <c r="I452" s="71">
        <v>519.63</v>
      </c>
      <c r="J452" s="71">
        <v>1.9362052730696799E-2</v>
      </c>
      <c r="K452" s="71">
        <v>7712.37</v>
      </c>
      <c r="L452" s="71">
        <v>3.3264817609408581E-3</v>
      </c>
      <c r="M452" s="13"/>
      <c r="O452" s="12"/>
      <c r="P452" s="12"/>
    </row>
    <row r="453" spans="1:16" x14ac:dyDescent="0.2">
      <c r="A453" s="70">
        <v>43258</v>
      </c>
      <c r="B453" s="31">
        <v>4450</v>
      </c>
      <c r="C453" s="32">
        <v>3775471</v>
      </c>
      <c r="D453" s="31">
        <v>4554.9000000000005</v>
      </c>
      <c r="E453" s="20">
        <v>935518.71052631584</v>
      </c>
      <c r="F453" s="73">
        <v>3963160.2419354836</v>
      </c>
      <c r="G453" s="71">
        <v>-9.3499554764024939E-3</v>
      </c>
      <c r="H453" s="71">
        <v>-8.8518669303245368E-2</v>
      </c>
      <c r="I453" s="71">
        <v>513.78</v>
      </c>
      <c r="J453" s="71">
        <v>-1.1258010507476546E-2</v>
      </c>
      <c r="K453" s="71">
        <v>7704.4</v>
      </c>
      <c r="L453" s="71">
        <v>-1.0334047770010901E-3</v>
      </c>
      <c r="M453" s="13"/>
      <c r="O453" s="12"/>
      <c r="P453" s="12"/>
    </row>
    <row r="454" spans="1:16" x14ac:dyDescent="0.2">
      <c r="A454" s="70">
        <v>43259</v>
      </c>
      <c r="B454" s="31">
        <v>4420</v>
      </c>
      <c r="C454" s="32">
        <v>3185016</v>
      </c>
      <c r="D454" s="31">
        <v>4599</v>
      </c>
      <c r="E454" s="20">
        <v>952385.90789473685</v>
      </c>
      <c r="F454" s="73">
        <v>3959224.6935483869</v>
      </c>
      <c r="G454" s="71">
        <v>-6.741573033707815E-3</v>
      </c>
      <c r="H454" s="71">
        <v>-0.100330946882217</v>
      </c>
      <c r="I454" s="71">
        <v>508.74</v>
      </c>
      <c r="J454" s="71">
        <v>-9.8096461520494893E-3</v>
      </c>
      <c r="K454" s="71">
        <v>7681.07</v>
      </c>
      <c r="L454" s="71">
        <v>-3.028139764290505E-3</v>
      </c>
      <c r="M454" s="13"/>
      <c r="O454" s="12"/>
      <c r="P454" s="12"/>
    </row>
    <row r="455" spans="1:16" x14ac:dyDescent="0.2">
      <c r="A455" s="70">
        <v>43262</v>
      </c>
      <c r="B455" s="31">
        <v>4419</v>
      </c>
      <c r="C455" s="32">
        <v>3251580</v>
      </c>
      <c r="D455" s="31">
        <v>4625.880000000001</v>
      </c>
      <c r="E455" s="20">
        <v>942753.60526315786</v>
      </c>
      <c r="F455" s="73">
        <v>3951419.8306451612</v>
      </c>
      <c r="G455" s="71">
        <v>-2.2624434389140191E-4</v>
      </c>
      <c r="H455" s="71" t="s">
        <v>61</v>
      </c>
      <c r="I455" s="71">
        <v>510.51</v>
      </c>
      <c r="J455" s="71">
        <v>3.4791838660219732E-3</v>
      </c>
      <c r="K455" s="71">
        <v>7737.43</v>
      </c>
      <c r="L455" s="71">
        <v>7.3375193820652829E-3</v>
      </c>
      <c r="M455" s="13"/>
      <c r="O455" s="12"/>
      <c r="P455" s="12"/>
    </row>
    <row r="456" spans="1:16" x14ac:dyDescent="0.2">
      <c r="A456" s="70">
        <v>43263</v>
      </c>
      <c r="B456" s="31">
        <v>4384.5</v>
      </c>
      <c r="C456" s="32">
        <v>2987093</v>
      </c>
      <c r="D456" s="31">
        <v>4647.1949999999997</v>
      </c>
      <c r="E456" s="20">
        <v>945798.5</v>
      </c>
      <c r="F456" s="73">
        <v>3946283.4112903224</v>
      </c>
      <c r="G456" s="71">
        <v>-7.8071961982348892E-3</v>
      </c>
      <c r="H456" s="71">
        <v>-9.0177608695652278E-2</v>
      </c>
      <c r="I456" s="71">
        <v>503.21</v>
      </c>
      <c r="J456" s="71">
        <v>-1.4299426064131926E-2</v>
      </c>
      <c r="K456" s="71">
        <v>7703.81</v>
      </c>
      <c r="L456" s="71">
        <v>-4.345112007475338E-3</v>
      </c>
      <c r="M456" s="13"/>
      <c r="O456" s="12"/>
      <c r="P456" s="12"/>
    </row>
    <row r="457" spans="1:16" x14ac:dyDescent="0.2">
      <c r="A457" s="70">
        <v>43264</v>
      </c>
      <c r="B457" s="31">
        <v>4397</v>
      </c>
      <c r="C457" s="32">
        <v>5158864</v>
      </c>
      <c r="D457" s="31">
        <v>4654.755000000001</v>
      </c>
      <c r="E457" s="20">
        <v>940174.13157894742</v>
      </c>
      <c r="F457" s="73">
        <v>3911315.7580645164</v>
      </c>
      <c r="G457" s="71">
        <v>2.8509522180408808E-3</v>
      </c>
      <c r="H457" s="71">
        <v>-7.7314825823326494E-2</v>
      </c>
      <c r="I457" s="71">
        <v>509.2</v>
      </c>
      <c r="J457" s="71">
        <v>1.1903579022674471E-2</v>
      </c>
      <c r="K457" s="71">
        <v>7703.71</v>
      </c>
      <c r="L457" s="71">
        <v>-1.2980590123667923E-5</v>
      </c>
      <c r="M457" s="13"/>
      <c r="O457" s="12"/>
      <c r="P457" s="12"/>
    </row>
    <row r="458" spans="1:16" x14ac:dyDescent="0.2">
      <c r="A458" s="70">
        <v>43265</v>
      </c>
      <c r="B458" s="31">
        <v>4402</v>
      </c>
      <c r="C458" s="32">
        <v>6554257</v>
      </c>
      <c r="D458" s="31">
        <v>4634.8050000000003</v>
      </c>
      <c r="E458" s="20">
        <v>943201.80263157899</v>
      </c>
      <c r="F458" s="73">
        <v>3915158.9274193547</v>
      </c>
      <c r="G458" s="71">
        <v>1.1371389583807456E-3</v>
      </c>
      <c r="H458" s="71">
        <v>-7.7463152918931688E-2</v>
      </c>
      <c r="I458" s="71">
        <v>512.17999999999995</v>
      </c>
      <c r="J458" s="71">
        <v>5.8523173605655732E-3</v>
      </c>
      <c r="K458" s="71">
        <v>7765.79</v>
      </c>
      <c r="L458" s="71">
        <v>8.0584549522242366E-3</v>
      </c>
      <c r="M458" s="13"/>
      <c r="O458" s="12"/>
      <c r="P458" s="12"/>
    </row>
    <row r="459" spans="1:16" x14ac:dyDescent="0.2">
      <c r="A459" s="70">
        <v>43266</v>
      </c>
      <c r="B459" s="31">
        <v>4219.5</v>
      </c>
      <c r="C459" s="32">
        <v>8739935</v>
      </c>
      <c r="D459" s="31">
        <v>4624.7250000000004</v>
      </c>
      <c r="E459" s="20">
        <v>978830.05263157899</v>
      </c>
      <c r="F459" s="73">
        <v>3964492.8951612902</v>
      </c>
      <c r="G459" s="71">
        <v>-4.1458427987278501E-2</v>
      </c>
      <c r="H459" s="71">
        <v>-0.12158577012835481</v>
      </c>
      <c r="I459" s="71">
        <v>495.41</v>
      </c>
      <c r="J459" s="71">
        <v>-3.2742395251669221E-2</v>
      </c>
      <c r="K459" s="71">
        <v>7633.91</v>
      </c>
      <c r="L459" s="71">
        <v>-1.6982174382773718E-2</v>
      </c>
      <c r="M459" s="13"/>
      <c r="O459" s="12"/>
      <c r="P459" s="12"/>
    </row>
    <row r="460" spans="1:16" x14ac:dyDescent="0.2">
      <c r="A460" s="70">
        <v>43269</v>
      </c>
      <c r="B460" s="31">
        <v>4258</v>
      </c>
      <c r="C460" s="32">
        <v>2872751</v>
      </c>
      <c r="D460" s="31">
        <v>4582.62</v>
      </c>
      <c r="E460" s="20">
        <v>1043378.6710526316</v>
      </c>
      <c r="F460" s="73">
        <v>3958508.2016129033</v>
      </c>
      <c r="G460" s="71">
        <v>9.1243038274677613E-3</v>
      </c>
      <c r="H460" s="71">
        <v>-9.5789548863230656E-2</v>
      </c>
      <c r="I460" s="71">
        <v>494.36</v>
      </c>
      <c r="J460" s="71">
        <v>-2.1194566116954361E-3</v>
      </c>
      <c r="K460" s="71">
        <v>7631.33</v>
      </c>
      <c r="L460" s="71">
        <v>-3.3796573446631673E-4</v>
      </c>
      <c r="M460" s="13"/>
      <c r="O460" s="12"/>
      <c r="P460" s="12"/>
    </row>
    <row r="461" spans="1:16" x14ac:dyDescent="0.2">
      <c r="A461" s="70">
        <v>43270</v>
      </c>
      <c r="B461" s="31">
        <v>4120</v>
      </c>
      <c r="C461" s="32">
        <v>6076534</v>
      </c>
      <c r="D461" s="31">
        <v>4548.8100000000004</v>
      </c>
      <c r="E461" s="20">
        <v>1043779.8157894737</v>
      </c>
      <c r="F461" s="73">
        <v>3989870.2419354836</v>
      </c>
      <c r="G461" s="71">
        <v>-3.2409581963363077E-2</v>
      </c>
      <c r="H461" s="71">
        <v>-0.10457462868273681</v>
      </c>
      <c r="I461" s="71">
        <v>482.17</v>
      </c>
      <c r="J461" s="71">
        <v>-2.4658143862772097E-2</v>
      </c>
      <c r="K461" s="71">
        <v>7603.85</v>
      </c>
      <c r="L461" s="71">
        <v>-3.6009450515178676E-3</v>
      </c>
      <c r="M461" s="13"/>
      <c r="O461" s="12"/>
      <c r="P461" s="12"/>
    </row>
    <row r="462" spans="1:16" x14ac:dyDescent="0.2">
      <c r="A462" s="70">
        <v>43271</v>
      </c>
      <c r="B462" s="31">
        <v>4121.5</v>
      </c>
      <c r="C462" s="32">
        <v>3632546</v>
      </c>
      <c r="D462" s="31">
        <v>4493.2650000000003</v>
      </c>
      <c r="E462" s="20">
        <v>1074373.1315789474</v>
      </c>
      <c r="F462" s="73">
        <v>3999937.9032258065</v>
      </c>
      <c r="G462" s="71">
        <v>3.6407766990298462E-4</v>
      </c>
      <c r="H462" s="71">
        <v>-0.10950696676737171</v>
      </c>
      <c r="I462" s="71">
        <v>483.05</v>
      </c>
      <c r="J462" s="71">
        <v>1.8250824398033938E-3</v>
      </c>
      <c r="K462" s="71">
        <v>7627.4</v>
      </c>
      <c r="L462" s="71">
        <v>3.0971152771293031E-3</v>
      </c>
      <c r="M462" s="13"/>
      <c r="O462" s="12"/>
      <c r="P462" s="12"/>
    </row>
    <row r="463" spans="1:16" x14ac:dyDescent="0.2">
      <c r="A463" s="70">
        <v>43272</v>
      </c>
      <c r="B463" s="31">
        <v>4102.5</v>
      </c>
      <c r="C463" s="32">
        <v>2764010</v>
      </c>
      <c r="D463" s="31">
        <v>4435.41</v>
      </c>
      <c r="E463" s="20">
        <v>1029062.2105263158</v>
      </c>
      <c r="F463" s="73">
        <v>4013854.8709677421</v>
      </c>
      <c r="G463" s="71">
        <v>-4.6099720975373293E-3</v>
      </c>
      <c r="H463" s="71">
        <v>-0.11418583032490981</v>
      </c>
      <c r="I463" s="71">
        <v>479.35</v>
      </c>
      <c r="J463" s="71">
        <v>-7.6596625608115199E-3</v>
      </c>
      <c r="K463" s="71">
        <v>7556.44</v>
      </c>
      <c r="L463" s="71">
        <v>-9.3033012559980977E-3</v>
      </c>
      <c r="M463" s="13"/>
      <c r="O463" s="12"/>
      <c r="P463" s="12"/>
    </row>
    <row r="464" spans="1:16" x14ac:dyDescent="0.2">
      <c r="A464" s="70">
        <v>43273</v>
      </c>
      <c r="B464" s="31">
        <v>4182</v>
      </c>
      <c r="C464" s="32">
        <v>2607286</v>
      </c>
      <c r="D464" s="31">
        <v>4372.5150000000003</v>
      </c>
      <c r="E464" s="20">
        <v>1009886.7105263158</v>
      </c>
      <c r="F464" s="73">
        <v>4013805.435483871</v>
      </c>
      <c r="G464" s="71">
        <v>1.9378427787934083E-2</v>
      </c>
      <c r="H464" s="71">
        <v>-9.5945525103080298E-2</v>
      </c>
      <c r="I464" s="71">
        <v>487.9</v>
      </c>
      <c r="J464" s="71">
        <v>1.7836653802023372E-2</v>
      </c>
      <c r="K464" s="71">
        <v>7682.27</v>
      </c>
      <c r="L464" s="71">
        <v>1.6652021322210109E-2</v>
      </c>
      <c r="M464" s="13"/>
      <c r="O464" s="12"/>
      <c r="P464" s="12"/>
    </row>
    <row r="465" spans="1:16" x14ac:dyDescent="0.2">
      <c r="A465" s="70">
        <v>43276</v>
      </c>
      <c r="B465" s="31">
        <v>4042.5</v>
      </c>
      <c r="C465" s="32">
        <v>2689468</v>
      </c>
      <c r="D465" s="31">
        <v>4364.6400000000003</v>
      </c>
      <c r="E465" s="20">
        <v>1003620.2105263158</v>
      </c>
      <c r="F465" s="73">
        <v>4017960.7096774192</v>
      </c>
      <c r="G465" s="71">
        <v>-3.3357245337159225E-2</v>
      </c>
      <c r="H465" s="71">
        <v>-0.13017054054054045</v>
      </c>
      <c r="I465" s="71">
        <v>469.6</v>
      </c>
      <c r="J465" s="71">
        <v>-3.7507686001229668E-2</v>
      </c>
      <c r="K465" s="71">
        <v>7509.84</v>
      </c>
      <c r="L465" s="71">
        <v>-2.2445188726769594E-2</v>
      </c>
      <c r="M465" s="13"/>
      <c r="O465" s="12"/>
      <c r="P465" s="12"/>
    </row>
    <row r="466" spans="1:16" x14ac:dyDescent="0.2">
      <c r="A466" s="70">
        <v>43277</v>
      </c>
      <c r="B466" s="31">
        <v>4106</v>
      </c>
      <c r="C466" s="32">
        <v>3163940</v>
      </c>
      <c r="D466" s="31">
        <v>4319.3850000000002</v>
      </c>
      <c r="E466" s="20">
        <v>987057.55</v>
      </c>
      <c r="F466" s="73">
        <v>4025514.185483871</v>
      </c>
      <c r="G466" s="71">
        <v>1.5708101422387211E-2</v>
      </c>
      <c r="H466" s="71">
        <v>-0.10123161629756516</v>
      </c>
      <c r="I466" s="71">
        <v>473.69</v>
      </c>
      <c r="J466" s="71">
        <v>8.709540034071539E-3</v>
      </c>
      <c r="K466" s="71">
        <v>7537.92</v>
      </c>
      <c r="L466" s="71">
        <v>3.7390943082675765E-3</v>
      </c>
      <c r="M466" s="13"/>
      <c r="O466" s="12"/>
      <c r="P466" s="12"/>
    </row>
    <row r="467" spans="1:16" x14ac:dyDescent="0.2">
      <c r="A467" s="70">
        <v>43278</v>
      </c>
      <c r="B467" s="31">
        <v>4186.5</v>
      </c>
      <c r="C467" s="32">
        <v>4229246</v>
      </c>
      <c r="D467" s="31">
        <v>4316.4449999999997</v>
      </c>
      <c r="E467" s="20">
        <v>978645.08750000002</v>
      </c>
      <c r="F467" s="73">
        <v>4027144.04</v>
      </c>
      <c r="G467" s="71">
        <v>1.9605455431076502E-2</v>
      </c>
      <c r="H467" s="71">
        <v>-8.8844590643274768E-2</v>
      </c>
      <c r="I467" s="71">
        <v>480</v>
      </c>
      <c r="J467" s="71">
        <v>1.3320948299520685E-2</v>
      </c>
      <c r="K467" s="71">
        <v>7621.69</v>
      </c>
      <c r="L467" s="71">
        <v>1.1113145270843949E-2</v>
      </c>
      <c r="M467" s="13"/>
      <c r="O467" s="12"/>
      <c r="P467" s="12"/>
    </row>
    <row r="468" spans="1:16" x14ac:dyDescent="0.2">
      <c r="A468" s="70">
        <v>43279</v>
      </c>
      <c r="B468" s="31">
        <v>4184</v>
      </c>
      <c r="C468" s="32">
        <v>3664818</v>
      </c>
      <c r="D468" s="31">
        <v>4330.0950000000003</v>
      </c>
      <c r="E468" s="20">
        <v>989569</v>
      </c>
      <c r="F468" s="73">
        <v>4027147.84</v>
      </c>
      <c r="G468" s="71">
        <v>-5.9715753015643358E-4</v>
      </c>
      <c r="H468" s="71">
        <v>-0.10406895389430604</v>
      </c>
      <c r="I468" s="71">
        <v>474.24</v>
      </c>
      <c r="J468" s="71">
        <v>-1.2000000000000011E-2</v>
      </c>
      <c r="K468" s="71">
        <v>7615.63</v>
      </c>
      <c r="L468" s="71">
        <v>-7.9509924964138445E-4</v>
      </c>
      <c r="M468" s="13"/>
      <c r="O468" s="12"/>
      <c r="P468" s="12"/>
    </row>
    <row r="469" spans="1:16" x14ac:dyDescent="0.2">
      <c r="A469" s="70">
        <v>43280</v>
      </c>
      <c r="B469" s="31">
        <v>4201</v>
      </c>
      <c r="C469" s="32">
        <v>4326537</v>
      </c>
      <c r="D469" s="31">
        <v>4347.21</v>
      </c>
      <c r="E469" s="20">
        <v>980232.8125</v>
      </c>
      <c r="F469" s="73">
        <v>4034126.56</v>
      </c>
      <c r="G469" s="71">
        <v>4.0630975143403081E-3</v>
      </c>
      <c r="H469" s="71">
        <v>-0.10184996404602109</v>
      </c>
      <c r="I469" s="71">
        <v>478.19</v>
      </c>
      <c r="J469" s="71">
        <v>8.329116059379249E-3</v>
      </c>
      <c r="K469" s="71">
        <v>7636.93</v>
      </c>
      <c r="L469" s="71">
        <v>2.7968795752946196E-3</v>
      </c>
      <c r="M469" s="13"/>
      <c r="O469" s="12"/>
      <c r="P469" s="12"/>
    </row>
    <row r="470" spans="1:16" x14ac:dyDescent="0.2">
      <c r="A470" s="70">
        <v>43283</v>
      </c>
      <c r="B470" s="31">
        <v>4065.5</v>
      </c>
      <c r="C470" s="32">
        <v>4052758</v>
      </c>
      <c r="D470" s="31">
        <v>4351.2</v>
      </c>
      <c r="E470" s="20">
        <v>1001034.6</v>
      </c>
      <c r="F470" s="73">
        <v>4030987.1839999999</v>
      </c>
      <c r="G470" s="71">
        <v>-3.2254225184479846E-2</v>
      </c>
      <c r="H470" s="71">
        <v>-0.12608831932773112</v>
      </c>
      <c r="I470" s="71">
        <v>466.45</v>
      </c>
      <c r="J470" s="71">
        <v>-2.455091072586213E-2</v>
      </c>
      <c r="K470" s="71">
        <v>7547.85</v>
      </c>
      <c r="L470" s="71">
        <v>-1.1664372987574834E-2</v>
      </c>
      <c r="M470" s="13"/>
      <c r="O470" s="12"/>
      <c r="P470" s="12"/>
    </row>
    <row r="471" spans="1:16" x14ac:dyDescent="0.2">
      <c r="A471" s="70">
        <v>43284</v>
      </c>
      <c r="B471" s="31">
        <v>4058.5</v>
      </c>
      <c r="C471" s="32">
        <v>5854722</v>
      </c>
      <c r="D471" s="31">
        <v>4356.0300000000007</v>
      </c>
      <c r="E471" s="20">
        <v>1026392.6</v>
      </c>
      <c r="F471" s="73">
        <v>4052196.56</v>
      </c>
      <c r="G471" s="71">
        <v>-1.7218054359857682E-3</v>
      </c>
      <c r="H471" s="71">
        <v>-0.10286053836633657</v>
      </c>
      <c r="I471" s="71">
        <v>463.4</v>
      </c>
      <c r="J471" s="71">
        <v>-6.538750133990856E-3</v>
      </c>
      <c r="K471" s="71">
        <v>7593.29</v>
      </c>
      <c r="L471" s="71">
        <v>6.0202574242995688E-3</v>
      </c>
      <c r="M471" s="13"/>
      <c r="O471" s="12"/>
      <c r="P471" s="12"/>
    </row>
    <row r="472" spans="1:16" x14ac:dyDescent="0.2">
      <c r="A472" s="70">
        <v>43285</v>
      </c>
      <c r="B472" s="31">
        <v>3966</v>
      </c>
      <c r="C472" s="32">
        <v>2531372</v>
      </c>
      <c r="D472" s="31">
        <v>4346.0550000000003</v>
      </c>
      <c r="E472" s="20">
        <v>1063115.8625</v>
      </c>
      <c r="F472" s="73">
        <v>4044579.5120000001</v>
      </c>
      <c r="G472" s="71">
        <v>-2.2791671799926028E-2</v>
      </c>
      <c r="H472" s="71">
        <v>-0.11345323848745803</v>
      </c>
      <c r="I472" s="71">
        <v>458.57</v>
      </c>
      <c r="J472" s="71">
        <v>-1.0422960725075536E-2</v>
      </c>
      <c r="K472" s="71">
        <v>7573.09</v>
      </c>
      <c r="L472" s="71">
        <v>-2.6602434517843943E-3</v>
      </c>
      <c r="M472" s="13"/>
      <c r="O472" s="12"/>
      <c r="P472" s="12"/>
    </row>
    <row r="473" spans="1:16" x14ac:dyDescent="0.2">
      <c r="A473" s="70">
        <v>43286</v>
      </c>
      <c r="B473" s="31">
        <v>4037.5</v>
      </c>
      <c r="C473" s="32">
        <v>2675355</v>
      </c>
      <c r="D473" s="31">
        <v>4299.75</v>
      </c>
      <c r="E473" s="20">
        <v>1026477.55</v>
      </c>
      <c r="F473" s="73">
        <v>4031215.72</v>
      </c>
      <c r="G473" s="71">
        <v>1.8028240040342869E-2</v>
      </c>
      <c r="H473" s="71">
        <v>-8.7497475066279362E-2</v>
      </c>
      <c r="I473" s="71">
        <v>464.93</v>
      </c>
      <c r="J473" s="71">
        <v>1.3869202084741739E-2</v>
      </c>
      <c r="K473" s="71">
        <v>7603.22</v>
      </c>
      <c r="L473" s="71">
        <v>3.978560930874897E-3</v>
      </c>
      <c r="M473" s="13"/>
      <c r="O473" s="12"/>
      <c r="P473" s="12"/>
    </row>
    <row r="474" spans="1:16" x14ac:dyDescent="0.2">
      <c r="A474" s="70">
        <v>43287</v>
      </c>
      <c r="B474" s="31">
        <v>4071</v>
      </c>
      <c r="C474" s="32">
        <v>2748221</v>
      </c>
      <c r="D474" s="31">
        <v>4268.9849999999997</v>
      </c>
      <c r="E474" s="20">
        <v>1012726.1</v>
      </c>
      <c r="F474" s="73">
        <v>4027041</v>
      </c>
      <c r="G474" s="71">
        <v>8.2972136222909665E-3</v>
      </c>
      <c r="H474" s="71">
        <v>-8.7291599799398267E-2</v>
      </c>
      <c r="I474" s="71">
        <v>465.35</v>
      </c>
      <c r="J474" s="71">
        <v>9.033617963993823E-4</v>
      </c>
      <c r="K474" s="71">
        <v>7617.7</v>
      </c>
      <c r="L474" s="71">
        <v>1.9044562698435907E-3</v>
      </c>
      <c r="M474" s="13"/>
      <c r="O474" s="12"/>
      <c r="P474" s="12"/>
    </row>
    <row r="475" spans="1:16" x14ac:dyDescent="0.2">
      <c r="A475" s="70">
        <v>43290</v>
      </c>
      <c r="B475" s="31">
        <v>4161</v>
      </c>
      <c r="C475" s="32">
        <v>2913285</v>
      </c>
      <c r="D475" s="31">
        <v>4241.6850000000004</v>
      </c>
      <c r="E475" s="20">
        <v>1007266.1625</v>
      </c>
      <c r="F475" s="73">
        <v>4017525.2560000001</v>
      </c>
      <c r="G475" s="71">
        <v>2.2107590272660183E-2</v>
      </c>
      <c r="H475" s="71">
        <v>-8.6750241008527906E-2</v>
      </c>
      <c r="I475" s="71">
        <v>474.64</v>
      </c>
      <c r="J475" s="71">
        <v>1.9963468357150349E-2</v>
      </c>
      <c r="K475" s="71">
        <v>7687.99</v>
      </c>
      <c r="L475" s="71">
        <v>9.2271945600377325E-3</v>
      </c>
      <c r="M475" s="13"/>
      <c r="O475" s="12"/>
      <c r="P475" s="12"/>
    </row>
    <row r="476" spans="1:16" x14ac:dyDescent="0.2">
      <c r="A476" s="70">
        <v>43291</v>
      </c>
      <c r="B476" s="31">
        <v>4146</v>
      </c>
      <c r="C476" s="32">
        <v>2635604</v>
      </c>
      <c r="D476" s="31">
        <v>4261.7400000000007</v>
      </c>
      <c r="E476" s="20">
        <v>1003037.475</v>
      </c>
      <c r="F476" s="73">
        <v>4006898.0559999999</v>
      </c>
      <c r="G476" s="71">
        <v>-3.6049026676280294E-3</v>
      </c>
      <c r="H476" s="71">
        <v>-9.5926145552560516E-2</v>
      </c>
      <c r="I476" s="71">
        <v>473.32</v>
      </c>
      <c r="J476" s="71">
        <v>-2.7810551154558993E-3</v>
      </c>
      <c r="K476" s="71">
        <v>7692.04</v>
      </c>
      <c r="L476" s="71">
        <v>5.267956904211335E-4</v>
      </c>
      <c r="M476" s="13"/>
      <c r="O476" s="12"/>
      <c r="P476" s="12"/>
    </row>
    <row r="477" spans="1:16" x14ac:dyDescent="0.2">
      <c r="A477" s="70">
        <v>43292</v>
      </c>
      <c r="B477" s="31">
        <v>4022</v>
      </c>
      <c r="C477" s="32">
        <v>4359510</v>
      </c>
      <c r="D477" s="31">
        <v>4280.1150000000007</v>
      </c>
      <c r="E477" s="20">
        <v>998643.86250000005</v>
      </c>
      <c r="F477" s="73">
        <v>4025213.96</v>
      </c>
      <c r="G477" s="71">
        <v>-2.9908345393150015E-2</v>
      </c>
      <c r="H477" s="71">
        <v>-0.10061938622754485</v>
      </c>
      <c r="I477" s="71">
        <v>457.69</v>
      </c>
      <c r="J477" s="71">
        <v>-3.3022056959351009E-2</v>
      </c>
      <c r="K477" s="71">
        <v>7591.96</v>
      </c>
      <c r="L477" s="71">
        <v>-1.3010852777676662E-2</v>
      </c>
      <c r="M477" s="13"/>
      <c r="O477" s="12"/>
      <c r="P477" s="12"/>
    </row>
    <row r="478" spans="1:16" x14ac:dyDescent="0.2">
      <c r="A478" s="70">
        <v>43293</v>
      </c>
      <c r="B478" s="31">
        <v>4018.5</v>
      </c>
      <c r="C478" s="32">
        <v>3264245</v>
      </c>
      <c r="D478" s="31">
        <v>4291.875</v>
      </c>
      <c r="E478" s="20">
        <v>988651.9375</v>
      </c>
      <c r="F478" s="73">
        <v>4017869.7760000001</v>
      </c>
      <c r="G478" s="71">
        <v>-8.7021382396812452E-4</v>
      </c>
      <c r="H478" s="71">
        <v>-0.1040177485928705</v>
      </c>
      <c r="I478" s="71">
        <v>459.87</v>
      </c>
      <c r="J478" s="71">
        <v>4.7630492254582268E-3</v>
      </c>
      <c r="K478" s="71">
        <v>7651.33</v>
      </c>
      <c r="L478" s="71">
        <v>7.8201149637247003E-3</v>
      </c>
      <c r="M478" s="13"/>
      <c r="O478" s="12"/>
      <c r="P478" s="12"/>
    </row>
    <row r="479" spans="1:16" x14ac:dyDescent="0.2">
      <c r="A479" s="70">
        <v>43294</v>
      </c>
      <c r="B479" s="31">
        <v>4039.5</v>
      </c>
      <c r="C479" s="32">
        <v>2529840</v>
      </c>
      <c r="D479" s="31">
        <v>4287.8850000000002</v>
      </c>
      <c r="E479" s="20">
        <v>947526.78749999998</v>
      </c>
      <c r="F479" s="73">
        <v>4007191.6639999999</v>
      </c>
      <c r="G479" s="71">
        <v>5.2258305337813393E-3</v>
      </c>
      <c r="H479" s="71">
        <v>-9.9106500501002115E-2</v>
      </c>
      <c r="I479" s="71">
        <v>458.95</v>
      </c>
      <c r="J479" s="71">
        <v>-2.000565377171859E-3</v>
      </c>
      <c r="K479" s="71">
        <v>7661.87</v>
      </c>
      <c r="L479" s="71">
        <v>1.3775382841936246E-3</v>
      </c>
      <c r="M479" s="13"/>
      <c r="O479" s="12"/>
      <c r="P479" s="12"/>
    </row>
    <row r="480" spans="1:16" x14ac:dyDescent="0.2">
      <c r="A480" s="70">
        <v>43297</v>
      </c>
      <c r="B480" s="31">
        <v>4004</v>
      </c>
      <c r="C480" s="32">
        <v>2115444</v>
      </c>
      <c r="D480" s="31">
        <v>4281.2700000000004</v>
      </c>
      <c r="E480" s="20">
        <v>869900.6</v>
      </c>
      <c r="F480" s="73">
        <v>3993478.08</v>
      </c>
      <c r="G480" s="71">
        <v>-8.7882163634113164E-3</v>
      </c>
      <c r="H480" s="71">
        <v>-0.10057483944087631</v>
      </c>
      <c r="I480" s="71">
        <v>454.3</v>
      </c>
      <c r="J480" s="71">
        <v>-1.013182263863166E-2</v>
      </c>
      <c r="K480" s="71">
        <v>7600.45</v>
      </c>
      <c r="L480" s="71">
        <v>-8.0163197757205928E-3</v>
      </c>
      <c r="M480" s="13"/>
      <c r="O480" s="12"/>
      <c r="P480" s="12"/>
    </row>
    <row r="481" spans="1:16" x14ac:dyDescent="0.2">
      <c r="A481" s="70">
        <v>43298</v>
      </c>
      <c r="B481" s="31">
        <v>4072.5</v>
      </c>
      <c r="C481" s="32">
        <v>2780490</v>
      </c>
      <c r="D481" s="31">
        <v>4248.3</v>
      </c>
      <c r="E481" s="20">
        <v>860434.26249999995</v>
      </c>
      <c r="F481" s="73">
        <v>3992967.608</v>
      </c>
      <c r="G481" s="71">
        <v>1.7107892107892209E-2</v>
      </c>
      <c r="H481" s="71">
        <v>-8.6877179130874116E-2</v>
      </c>
      <c r="I481" s="71">
        <v>460.06</v>
      </c>
      <c r="J481" s="71">
        <v>1.2678846577151681E-2</v>
      </c>
      <c r="K481" s="71">
        <v>7626.33</v>
      </c>
      <c r="L481" s="71">
        <v>3.405061542408605E-3</v>
      </c>
      <c r="M481" s="13"/>
      <c r="O481" s="12"/>
      <c r="P481" s="12"/>
    </row>
    <row r="482" spans="1:16" x14ac:dyDescent="0.2">
      <c r="A482" s="70">
        <v>43299</v>
      </c>
      <c r="B482" s="31">
        <v>4120</v>
      </c>
      <c r="C482" s="32">
        <v>3279401</v>
      </c>
      <c r="D482" s="31">
        <v>4232.8650000000007</v>
      </c>
      <c r="E482" s="20">
        <v>819233.71250000002</v>
      </c>
      <c r="F482" s="73">
        <v>3988165.1439999999</v>
      </c>
      <c r="G482" s="71">
        <v>1.1663597298956496E-2</v>
      </c>
      <c r="H482" s="71">
        <v>-8.4542321720538327E-2</v>
      </c>
      <c r="I482" s="71">
        <v>463.34</v>
      </c>
      <c r="J482" s="71">
        <v>7.1295048471937683E-3</v>
      </c>
      <c r="K482" s="71">
        <v>7676.28</v>
      </c>
      <c r="L482" s="71">
        <v>6.5496772366262501E-3</v>
      </c>
      <c r="M482" s="13"/>
      <c r="O482" s="12"/>
      <c r="P482" s="12"/>
    </row>
    <row r="483" spans="1:16" x14ac:dyDescent="0.2">
      <c r="A483" s="70">
        <v>43300</v>
      </c>
      <c r="B483" s="31">
        <v>4071</v>
      </c>
      <c r="C483" s="32">
        <v>3661565</v>
      </c>
      <c r="D483" s="31">
        <v>4253.4450000000006</v>
      </c>
      <c r="E483" s="20">
        <v>814819.4</v>
      </c>
      <c r="F483" s="73">
        <v>3983308.8160000001</v>
      </c>
      <c r="G483" s="71">
        <v>-1.1893203883495129E-2</v>
      </c>
      <c r="H483" s="71">
        <v>-0.10717748697593643</v>
      </c>
      <c r="I483" s="71">
        <v>455.97</v>
      </c>
      <c r="J483" s="71">
        <v>-1.5906245953295484E-2</v>
      </c>
      <c r="K483" s="71">
        <v>7683.97</v>
      </c>
      <c r="L483" s="71">
        <v>1.001787324068415E-3</v>
      </c>
      <c r="M483" s="13"/>
      <c r="O483" s="12"/>
      <c r="P483" s="12"/>
    </row>
    <row r="484" spans="1:16" x14ac:dyDescent="0.2">
      <c r="A484" s="70">
        <v>43301</v>
      </c>
      <c r="B484" s="31">
        <v>4087</v>
      </c>
      <c r="C484" s="32">
        <v>4165143</v>
      </c>
      <c r="D484" s="31">
        <v>4264.47</v>
      </c>
      <c r="E484" s="20">
        <v>826038.83750000002</v>
      </c>
      <c r="F484" s="73">
        <v>3989879.048</v>
      </c>
      <c r="G484" s="71">
        <v>3.9302382706951633E-3</v>
      </c>
      <c r="H484" s="71">
        <v>-9.5838011988012117E-2</v>
      </c>
      <c r="I484" s="71">
        <v>447.4</v>
      </c>
      <c r="J484" s="71">
        <v>-1.8795096168607639E-2</v>
      </c>
      <c r="K484" s="71">
        <v>7678.79</v>
      </c>
      <c r="L484" s="71">
        <v>-6.7413069025523686E-4</v>
      </c>
      <c r="M484" s="13"/>
      <c r="O484" s="12"/>
      <c r="P484" s="12"/>
    </row>
    <row r="485" spans="1:16" x14ac:dyDescent="0.2">
      <c r="A485" s="70">
        <v>43304</v>
      </c>
      <c r="B485" s="31">
        <v>4063.5</v>
      </c>
      <c r="C485" s="32">
        <v>2701594</v>
      </c>
      <c r="D485" s="31">
        <v>4274.4450000000006</v>
      </c>
      <c r="E485" s="20">
        <v>845512.05</v>
      </c>
      <c r="F485" s="73">
        <v>3989449.7519999999</v>
      </c>
      <c r="G485" s="71">
        <v>-5.7499388304379506E-3</v>
      </c>
      <c r="H485" s="71">
        <v>-9.7056522283425095E-2</v>
      </c>
      <c r="I485" s="71">
        <v>445.24</v>
      </c>
      <c r="J485" s="71">
        <v>-4.8278945015645114E-3</v>
      </c>
      <c r="K485" s="71">
        <v>7655.79</v>
      </c>
      <c r="L485" s="71">
        <v>-2.995263576683338E-3</v>
      </c>
      <c r="M485" s="13"/>
      <c r="O485" s="12"/>
      <c r="P485" s="12"/>
    </row>
    <row r="486" spans="1:16" x14ac:dyDescent="0.2">
      <c r="A486" s="70">
        <v>43305</v>
      </c>
      <c r="B486" s="31">
        <v>4256.5</v>
      </c>
      <c r="C486" s="32">
        <v>6321156</v>
      </c>
      <c r="D486" s="31">
        <v>4286.9400000000005</v>
      </c>
      <c r="E486" s="20">
        <v>845663.625</v>
      </c>
      <c r="F486" s="73">
        <v>4017608.0320000001</v>
      </c>
      <c r="G486" s="71">
        <v>4.749600098437301E-2</v>
      </c>
      <c r="H486" s="71">
        <v>-6.8410519159456284E-2</v>
      </c>
      <c r="I486" s="71">
        <v>466.54</v>
      </c>
      <c r="J486" s="71">
        <v>4.7839367532117594E-2</v>
      </c>
      <c r="K486" s="71">
        <v>7709.05</v>
      </c>
      <c r="L486" s="71">
        <v>6.9568261407380039E-3</v>
      </c>
      <c r="M486" s="13"/>
      <c r="O486" s="12"/>
      <c r="P486" s="12"/>
    </row>
    <row r="487" spans="1:16" x14ac:dyDescent="0.2">
      <c r="A487" s="70">
        <v>43306</v>
      </c>
      <c r="B487" s="31">
        <v>4169.5</v>
      </c>
      <c r="C487" s="32">
        <v>4754873</v>
      </c>
      <c r="D487" s="31">
        <v>4325.5800000000008</v>
      </c>
      <c r="E487" s="20">
        <v>885128.82499999995</v>
      </c>
      <c r="F487" s="73">
        <v>4022891.4160000002</v>
      </c>
      <c r="G487" s="71">
        <v>-2.0439328086455988E-2</v>
      </c>
      <c r="H487" s="71">
        <v>-0.10150068209500607</v>
      </c>
      <c r="I487" s="71">
        <v>462.66</v>
      </c>
      <c r="J487" s="71">
        <v>-8.3165430616881642E-3</v>
      </c>
      <c r="K487" s="71">
        <v>7658.26</v>
      </c>
      <c r="L487" s="71">
        <v>-6.5883604335164048E-3</v>
      </c>
      <c r="M487" s="13"/>
      <c r="O487" s="12"/>
      <c r="P487" s="12"/>
    </row>
    <row r="488" spans="1:16" x14ac:dyDescent="0.2">
      <c r="A488" s="70">
        <v>43307</v>
      </c>
      <c r="B488" s="31">
        <v>4161</v>
      </c>
      <c r="C488" s="32">
        <v>3035449</v>
      </c>
      <c r="D488" s="31">
        <v>4335.9750000000004</v>
      </c>
      <c r="E488" s="20">
        <v>891699.16249999998</v>
      </c>
      <c r="F488" s="73">
        <v>4020076.3280000002</v>
      </c>
      <c r="G488" s="71">
        <v>-2.0386137426550155E-3</v>
      </c>
      <c r="H488" s="71">
        <v>-8.7209838291569031E-2</v>
      </c>
      <c r="I488" s="71">
        <v>464.19</v>
      </c>
      <c r="J488" s="71">
        <v>3.3069640772920295E-3</v>
      </c>
      <c r="K488" s="71">
        <v>7663.17</v>
      </c>
      <c r="L488" s="71">
        <v>6.411378041486504E-4</v>
      </c>
      <c r="M488" s="13"/>
      <c r="O488" s="12"/>
      <c r="P488" s="12"/>
    </row>
    <row r="489" spans="1:16" x14ac:dyDescent="0.2">
      <c r="A489" s="70">
        <v>43308</v>
      </c>
      <c r="B489" s="31">
        <v>4162</v>
      </c>
      <c r="C489" s="32">
        <v>2806420</v>
      </c>
      <c r="D489" s="31">
        <v>4354.875</v>
      </c>
      <c r="E489" s="20">
        <v>883832.05</v>
      </c>
      <c r="F489" s="73">
        <v>4014430.2960000001</v>
      </c>
      <c r="G489" s="71">
        <v>2.403268445085871E-4</v>
      </c>
      <c r="H489" s="71">
        <v>-9.4210100761857873E-2</v>
      </c>
      <c r="I489" s="71">
        <v>466.61</v>
      </c>
      <c r="J489" s="71">
        <v>5.2133824511515492E-3</v>
      </c>
      <c r="K489" s="71">
        <v>7701.31</v>
      </c>
      <c r="L489" s="71">
        <v>4.9770525774581742E-3</v>
      </c>
      <c r="M489" s="13"/>
      <c r="O489" s="12"/>
      <c r="P489" s="12"/>
    </row>
    <row r="490" spans="1:16" x14ac:dyDescent="0.2">
      <c r="A490" s="70">
        <v>43311</v>
      </c>
      <c r="B490" s="31">
        <v>4149.5</v>
      </c>
      <c r="C490" s="32">
        <v>2349291</v>
      </c>
      <c r="D490" s="31">
        <v>4370.625</v>
      </c>
      <c r="E490" s="20">
        <v>864830.58750000002</v>
      </c>
      <c r="F490" s="73">
        <v>4006295.696</v>
      </c>
      <c r="G490" s="71">
        <v>-3.003363767419498E-3</v>
      </c>
      <c r="H490" s="71">
        <v>-8.5459484151647058E-2</v>
      </c>
      <c r="I490" s="71">
        <v>464.8</v>
      </c>
      <c r="J490" s="71">
        <v>-3.879042455155246E-3</v>
      </c>
      <c r="K490" s="71">
        <v>7700.85</v>
      </c>
      <c r="L490" s="71">
        <v>-5.9730097866417253E-5</v>
      </c>
      <c r="M490" s="13"/>
      <c r="O490" s="12"/>
      <c r="P490" s="12"/>
    </row>
    <row r="491" spans="1:16" x14ac:dyDescent="0.2">
      <c r="A491" s="70">
        <v>43312</v>
      </c>
      <c r="B491" s="31">
        <v>4196.5</v>
      </c>
      <c r="C491" s="32">
        <v>2976915</v>
      </c>
      <c r="D491" s="31">
        <v>4388.6850000000004</v>
      </c>
      <c r="E491" s="20">
        <v>843537.25</v>
      </c>
      <c r="F491" s="73">
        <v>4000276.8879999998</v>
      </c>
      <c r="G491" s="71">
        <v>1.1326665863357066E-2</v>
      </c>
      <c r="H491" s="71">
        <v>-8.643435344827588E-2</v>
      </c>
      <c r="I491" s="71">
        <v>470.58</v>
      </c>
      <c r="J491" s="71">
        <v>1.2435456110154952E-2</v>
      </c>
      <c r="K491" s="71">
        <v>7748.76</v>
      </c>
      <c r="L491" s="71">
        <v>6.2213911451332038E-3</v>
      </c>
      <c r="M491" s="13"/>
      <c r="O491" s="12"/>
      <c r="P491" s="12"/>
    </row>
    <row r="492" spans="1:16" x14ac:dyDescent="0.2">
      <c r="A492" s="70">
        <v>43313</v>
      </c>
      <c r="B492" s="31">
        <v>4054</v>
      </c>
      <c r="C492" s="32">
        <v>5470257</v>
      </c>
      <c r="D492" s="31">
        <v>4376.085</v>
      </c>
      <c r="E492" s="20">
        <v>807564.66249999998</v>
      </c>
      <c r="F492" s="73">
        <v>4006449.5120000001</v>
      </c>
      <c r="G492" s="71">
        <v>-3.3956868819254193E-2</v>
      </c>
      <c r="H492" s="71">
        <v>-0.11973832210655244</v>
      </c>
      <c r="I492" s="71">
        <v>463.51</v>
      </c>
      <c r="J492" s="71">
        <v>-1.5024012920226038E-2</v>
      </c>
      <c r="K492" s="71">
        <v>7652.91</v>
      </c>
      <c r="L492" s="71">
        <v>-1.2369721090858432E-2</v>
      </c>
      <c r="M492" s="13"/>
      <c r="O492" s="12"/>
      <c r="P492" s="12"/>
    </row>
    <row r="493" spans="1:16" x14ac:dyDescent="0.2">
      <c r="A493" s="70">
        <v>43314</v>
      </c>
      <c r="B493" s="31">
        <v>3908</v>
      </c>
      <c r="C493" s="32">
        <v>8547749</v>
      </c>
      <c r="D493" s="31">
        <v>4351.8300000000008</v>
      </c>
      <c r="E493" s="20">
        <v>844300.72499999998</v>
      </c>
      <c r="F493" s="73">
        <v>4023526.784</v>
      </c>
      <c r="G493" s="71">
        <v>-3.6013813517513538E-2</v>
      </c>
      <c r="H493" s="71">
        <v>-0.10989197681906004</v>
      </c>
      <c r="I493" s="71">
        <v>449.81</v>
      </c>
      <c r="J493" s="71">
        <v>-2.9557075359754936E-2</v>
      </c>
      <c r="K493" s="71">
        <v>7575.93</v>
      </c>
      <c r="L493" s="71">
        <v>-1.0058918764234703E-2</v>
      </c>
      <c r="M493" s="13"/>
      <c r="O493" s="12"/>
      <c r="P493" s="12"/>
    </row>
    <row r="494" spans="1:16" x14ac:dyDescent="0.2">
      <c r="A494" s="70">
        <v>43315</v>
      </c>
      <c r="B494" s="31">
        <v>3992</v>
      </c>
      <c r="C494" s="32">
        <v>4802891</v>
      </c>
      <c r="D494" s="31">
        <v>4298.7</v>
      </c>
      <c r="E494" s="20">
        <v>917705.65</v>
      </c>
      <c r="F494" s="73">
        <v>4014355.9679999999</v>
      </c>
      <c r="G494" s="71">
        <v>2.149437052200609E-2</v>
      </c>
      <c r="H494" s="71">
        <v>-8.409312777632616E-2</v>
      </c>
      <c r="I494" s="71">
        <v>458.85</v>
      </c>
      <c r="J494" s="71">
        <v>2.0097374446988781E-2</v>
      </c>
      <c r="K494" s="71">
        <v>7659.1</v>
      </c>
      <c r="L494" s="71">
        <v>1.0978190136392563E-2</v>
      </c>
      <c r="M494" s="13"/>
      <c r="O494" s="12"/>
      <c r="P494" s="12"/>
    </row>
    <row r="495" spans="1:16" x14ac:dyDescent="0.2">
      <c r="A495" s="70">
        <v>43318</v>
      </c>
      <c r="B495" s="31">
        <v>3923</v>
      </c>
      <c r="C495" s="32">
        <v>5635880</v>
      </c>
      <c r="D495" s="31">
        <v>4263</v>
      </c>
      <c r="E495" s="20">
        <v>943389.02500000002</v>
      </c>
      <c r="F495" s="73">
        <v>4011264.3840000001</v>
      </c>
      <c r="G495" s="71">
        <v>-1.7284569138276584E-2</v>
      </c>
      <c r="H495" s="71">
        <v>-0.10752004674110616</v>
      </c>
      <c r="I495" s="71">
        <v>452.89</v>
      </c>
      <c r="J495" s="71">
        <v>-1.2988994224692241E-2</v>
      </c>
      <c r="K495" s="71">
        <v>7663.78</v>
      </c>
      <c r="L495" s="71">
        <v>6.1103785040006464E-4</v>
      </c>
      <c r="M495" s="13"/>
      <c r="O495" s="12"/>
      <c r="P495" s="12"/>
    </row>
    <row r="496" spans="1:16" ht="12.75" customHeight="1" x14ac:dyDescent="0.2">
      <c r="A496" s="70">
        <v>43319</v>
      </c>
      <c r="B496" s="31">
        <v>3962</v>
      </c>
      <c r="C496" s="32">
        <v>4045876</v>
      </c>
      <c r="D496" s="31">
        <v>4215.4350000000004</v>
      </c>
      <c r="E496" s="20">
        <v>977421.46250000002</v>
      </c>
      <c r="F496" s="73">
        <v>3998638.3840000001</v>
      </c>
      <c r="G496" s="71">
        <v>9.9413713994391806E-3</v>
      </c>
      <c r="H496" s="71">
        <v>-9.5740916230366513E-2</v>
      </c>
      <c r="I496" s="71">
        <v>461.16</v>
      </c>
      <c r="J496" s="71">
        <v>1.8260504758329965E-2</v>
      </c>
      <c r="K496" s="71">
        <v>7718.48</v>
      </c>
      <c r="L496" s="71">
        <v>7.1374700213211462E-3</v>
      </c>
      <c r="M496" s="13"/>
      <c r="O496" s="12"/>
      <c r="P496" s="12"/>
    </row>
    <row r="497" spans="1:16" x14ac:dyDescent="0.2">
      <c r="A497" s="70">
        <v>43320</v>
      </c>
      <c r="B497" s="31">
        <v>3952</v>
      </c>
      <c r="C497" s="32">
        <v>3649931</v>
      </c>
      <c r="D497" s="31">
        <v>4166.1900000000005</v>
      </c>
      <c r="E497" s="20">
        <v>995049.86250000005</v>
      </c>
      <c r="F497" s="73">
        <v>3991971.36</v>
      </c>
      <c r="G497" s="71">
        <v>-2.5239777889954906E-3</v>
      </c>
      <c r="H497" s="71">
        <v>-0.11257914237595557</v>
      </c>
      <c r="I497" s="71">
        <v>458.36</v>
      </c>
      <c r="J497" s="71">
        <v>-6.0716454159077671E-3</v>
      </c>
      <c r="K497" s="71">
        <v>7776.65</v>
      </c>
      <c r="L497" s="71">
        <v>7.5364579554524358E-3</v>
      </c>
      <c r="M497" s="13"/>
      <c r="O497" s="12"/>
      <c r="P497" s="12"/>
    </row>
    <row r="498" spans="1:16" x14ac:dyDescent="0.2">
      <c r="A498" s="70">
        <v>43321</v>
      </c>
      <c r="B498" s="31">
        <v>3881.5</v>
      </c>
      <c r="C498" s="32">
        <v>3835755</v>
      </c>
      <c r="D498" s="31">
        <v>4144.7700000000004</v>
      </c>
      <c r="E498" s="20">
        <v>986180.125</v>
      </c>
      <c r="F498" s="73">
        <v>3992803.28</v>
      </c>
      <c r="G498" s="71">
        <v>-1.7839068825910909E-2</v>
      </c>
      <c r="H498" s="71">
        <v>-0.11094533842507248</v>
      </c>
      <c r="I498" s="71">
        <v>458.73</v>
      </c>
      <c r="J498" s="71">
        <v>8.0722576141023517E-4</v>
      </c>
      <c r="K498" s="71">
        <v>7741.77</v>
      </c>
      <c r="L498" s="71">
        <v>-4.4852217857302978E-3</v>
      </c>
      <c r="M498" s="13"/>
      <c r="O498" s="12"/>
      <c r="P498" s="12"/>
    </row>
    <row r="499" spans="1:16" x14ac:dyDescent="0.2">
      <c r="A499" s="70">
        <v>43322</v>
      </c>
      <c r="B499" s="31">
        <v>3803</v>
      </c>
      <c r="C499" s="32">
        <v>5842022</v>
      </c>
      <c r="D499" s="31">
        <v>4139.2049999999999</v>
      </c>
      <c r="E499" s="20">
        <v>993324</v>
      </c>
      <c r="F499" s="73">
        <v>4001348.4559999998</v>
      </c>
      <c r="G499" s="71">
        <v>-2.0224140152003134E-2</v>
      </c>
      <c r="H499" s="71">
        <v>-0.11840233514661025</v>
      </c>
      <c r="I499" s="71">
        <v>449.9</v>
      </c>
      <c r="J499" s="71">
        <v>-1.9248795587818668E-2</v>
      </c>
      <c r="K499" s="71">
        <v>7667.01</v>
      </c>
      <c r="L499" s="71">
        <v>-9.6567064120995916E-3</v>
      </c>
      <c r="M499" s="13"/>
      <c r="O499" s="12"/>
      <c r="P499" s="12"/>
    </row>
    <row r="500" spans="1:16" x14ac:dyDescent="0.2">
      <c r="A500" s="70">
        <v>43325</v>
      </c>
      <c r="B500" s="31">
        <v>3823.5</v>
      </c>
      <c r="C500" s="32">
        <v>2436016</v>
      </c>
      <c r="D500" s="31">
        <v>4099.5150000000003</v>
      </c>
      <c r="E500" s="20">
        <v>1034726.275</v>
      </c>
      <c r="F500" s="73">
        <v>3985518.7280000001</v>
      </c>
      <c r="G500" s="71">
        <v>5.3904811990532764E-3</v>
      </c>
      <c r="H500" s="71">
        <v>-9.4520997304582188E-2</v>
      </c>
      <c r="I500" s="71">
        <v>449.78</v>
      </c>
      <c r="J500" s="71">
        <v>-2.6672593909760067E-4</v>
      </c>
      <c r="K500" s="71">
        <v>7642.45</v>
      </c>
      <c r="L500" s="71">
        <v>-3.2033348071803802E-3</v>
      </c>
      <c r="M500" s="13"/>
      <c r="O500" s="12"/>
      <c r="P500" s="12"/>
    </row>
    <row r="501" spans="1:16" x14ac:dyDescent="0.2">
      <c r="A501" s="70">
        <v>43326</v>
      </c>
      <c r="B501" s="31">
        <v>3775</v>
      </c>
      <c r="C501" s="32">
        <v>3450686</v>
      </c>
      <c r="D501" s="31">
        <v>4078.6200000000003</v>
      </c>
      <c r="E501" s="20">
        <v>1038733.425</v>
      </c>
      <c r="F501" s="73">
        <v>3972214.3760000002</v>
      </c>
      <c r="G501" s="71">
        <v>-1.2684712959330491E-2</v>
      </c>
      <c r="H501" s="71">
        <v>-0.10717285945072685</v>
      </c>
      <c r="I501" s="71">
        <v>446.49</v>
      </c>
      <c r="J501" s="71">
        <v>-7.314687180399182E-3</v>
      </c>
      <c r="K501" s="71">
        <v>7611.64</v>
      </c>
      <c r="L501" s="71">
        <v>-4.0314297116761377E-3</v>
      </c>
      <c r="M501" s="13"/>
      <c r="O501" s="12"/>
      <c r="P501" s="12"/>
    </row>
    <row r="502" spans="1:16" x14ac:dyDescent="0.2">
      <c r="A502" s="70">
        <v>43327</v>
      </c>
      <c r="B502" s="31">
        <v>3649.5</v>
      </c>
      <c r="C502" s="32">
        <v>5030907</v>
      </c>
      <c r="D502" s="31">
        <v>4039.3500000000004</v>
      </c>
      <c r="E502" s="20">
        <v>1047110.875</v>
      </c>
      <c r="F502" s="73">
        <v>3982109.7760000001</v>
      </c>
      <c r="G502" s="71">
        <v>-3.3245033112582756E-2</v>
      </c>
      <c r="H502" s="71">
        <v>-0.13203755932203398</v>
      </c>
      <c r="I502" s="71">
        <v>427.95</v>
      </c>
      <c r="J502" s="71">
        <v>-4.152388631324333E-2</v>
      </c>
      <c r="K502" s="71">
        <v>7497.87</v>
      </c>
      <c r="L502" s="71">
        <v>-1.4946844569632911E-2</v>
      </c>
      <c r="M502" s="13"/>
      <c r="O502" s="12"/>
      <c r="P502" s="12"/>
    </row>
    <row r="503" spans="1:16" x14ac:dyDescent="0.2">
      <c r="A503" s="70">
        <v>43328</v>
      </c>
      <c r="B503" s="31">
        <v>3689.5</v>
      </c>
      <c r="C503" s="32">
        <v>3700056</v>
      </c>
      <c r="D503" s="31">
        <v>3975.8250000000003</v>
      </c>
      <c r="E503" s="20">
        <v>1069004.7</v>
      </c>
      <c r="F503" s="73">
        <v>3980604.0079999999</v>
      </c>
      <c r="G503" s="71">
        <v>1.0960405535004769E-2</v>
      </c>
      <c r="H503" s="71">
        <v>-0.11395331870543068</v>
      </c>
      <c r="I503" s="71">
        <v>431.54</v>
      </c>
      <c r="J503" s="71">
        <v>8.3888304708494843E-3</v>
      </c>
      <c r="K503" s="71">
        <v>7556.38</v>
      </c>
      <c r="L503" s="71">
        <v>7.8035495414030542E-3</v>
      </c>
      <c r="M503" s="13"/>
      <c r="O503" s="12"/>
      <c r="P503" s="12"/>
    </row>
    <row r="504" spans="1:16" x14ac:dyDescent="0.2">
      <c r="A504" s="70">
        <v>43329</v>
      </c>
      <c r="B504" s="31">
        <v>3706</v>
      </c>
      <c r="C504" s="32">
        <v>3192820</v>
      </c>
      <c r="D504" s="31">
        <v>3935.5050000000001</v>
      </c>
      <c r="E504" s="20">
        <v>1069485.8374999999</v>
      </c>
      <c r="F504" s="73">
        <v>3960338.6719999998</v>
      </c>
      <c r="G504" s="71">
        <v>4.4721506979266135E-3</v>
      </c>
      <c r="H504" s="71">
        <v>-0.11653055251641142</v>
      </c>
      <c r="I504" s="71">
        <v>430.49</v>
      </c>
      <c r="J504" s="71">
        <v>-2.4331464058952035E-3</v>
      </c>
      <c r="K504" s="71">
        <v>7558.59</v>
      </c>
      <c r="L504" s="71">
        <v>2.9246808657057421E-4</v>
      </c>
      <c r="M504" s="13"/>
      <c r="O504" s="12"/>
      <c r="P504" s="12"/>
    </row>
    <row r="505" spans="1:16" x14ac:dyDescent="0.2">
      <c r="A505" s="70">
        <v>43332</v>
      </c>
      <c r="B505" s="31">
        <v>3717.5</v>
      </c>
      <c r="C505" s="32">
        <v>3854429</v>
      </c>
      <c r="D505" s="31">
        <v>3915.1349999999998</v>
      </c>
      <c r="E505" s="20">
        <v>1057331.8</v>
      </c>
      <c r="F505" s="73">
        <v>3960977.5759999999</v>
      </c>
      <c r="G505" s="71">
        <v>3.1030760928223433E-3</v>
      </c>
      <c r="H505" s="71">
        <v>-0.11631451942740267</v>
      </c>
      <c r="I505" s="71">
        <v>434.15</v>
      </c>
      <c r="J505" s="71">
        <v>8.5019396501659905E-3</v>
      </c>
      <c r="K505" s="71">
        <v>7591.26</v>
      </c>
      <c r="L505" s="71">
        <v>4.3222347025040353E-3</v>
      </c>
      <c r="M505" s="13"/>
      <c r="O505" s="12"/>
      <c r="P505" s="12"/>
    </row>
    <row r="506" spans="1:16" x14ac:dyDescent="0.2">
      <c r="A506" s="70">
        <v>43333</v>
      </c>
      <c r="B506" s="31">
        <v>3667</v>
      </c>
      <c r="C506" s="32">
        <v>3301713</v>
      </c>
      <c r="D506" s="31">
        <v>3892.875</v>
      </c>
      <c r="E506" s="20">
        <v>1071742.2375</v>
      </c>
      <c r="F506" s="73">
        <v>3969204.32</v>
      </c>
      <c r="G506" s="71">
        <v>-1.3584398117014174E-2</v>
      </c>
      <c r="H506" s="71">
        <v>-0.12042232876712333</v>
      </c>
      <c r="I506" s="71">
        <v>433.19</v>
      </c>
      <c r="J506" s="71">
        <v>-2.2112173212023301E-3</v>
      </c>
      <c r="K506" s="71">
        <v>7565.7</v>
      </c>
      <c r="L506" s="71">
        <v>-3.3670299792130098E-3</v>
      </c>
      <c r="M506" s="13"/>
      <c r="O506" s="12"/>
      <c r="P506" s="12"/>
    </row>
    <row r="507" spans="1:16" x14ac:dyDescent="0.2">
      <c r="A507" s="70">
        <v>43334</v>
      </c>
      <c r="B507" s="31">
        <v>3697</v>
      </c>
      <c r="C507" s="32">
        <v>4251455</v>
      </c>
      <c r="D507" s="31">
        <v>3870.1950000000002</v>
      </c>
      <c r="E507" s="20">
        <v>1033999.2</v>
      </c>
      <c r="F507" s="73">
        <v>3983317.56</v>
      </c>
      <c r="G507" s="71">
        <v>8.1810744477774922E-3</v>
      </c>
      <c r="H507" s="71">
        <v>-9.392816292369921E-2</v>
      </c>
      <c r="I507" s="71">
        <v>435.92</v>
      </c>
      <c r="J507" s="71">
        <v>6.3020845356540622E-3</v>
      </c>
      <c r="K507" s="71">
        <v>7574.24</v>
      </c>
      <c r="L507" s="71">
        <v>1.1287785664246819E-3</v>
      </c>
      <c r="M507" s="13"/>
      <c r="O507" s="12"/>
      <c r="P507" s="12"/>
    </row>
    <row r="508" spans="1:16" x14ac:dyDescent="0.2">
      <c r="A508" s="70">
        <v>43335</v>
      </c>
      <c r="B508" s="31">
        <v>3661.5</v>
      </c>
      <c r="C508" s="32">
        <v>3321008</v>
      </c>
      <c r="D508" s="31">
        <v>3880.17</v>
      </c>
      <c r="E508" s="20">
        <v>1027706.475</v>
      </c>
      <c r="F508" s="73">
        <v>3979166.1680000001</v>
      </c>
      <c r="G508" s="71">
        <v>-9.6023803083581383E-3</v>
      </c>
      <c r="H508" s="71">
        <v>-0.10080111836621286</v>
      </c>
      <c r="I508" s="71">
        <v>432.94</v>
      </c>
      <c r="J508" s="71">
        <v>-6.8361167186640204E-3</v>
      </c>
      <c r="K508" s="71">
        <v>7563.22</v>
      </c>
      <c r="L508" s="71">
        <v>-1.4549314518683687E-3</v>
      </c>
      <c r="M508" s="13"/>
      <c r="O508" s="12"/>
      <c r="P508" s="12"/>
    </row>
    <row r="509" spans="1:16" x14ac:dyDescent="0.2">
      <c r="A509" s="70">
        <v>43336</v>
      </c>
      <c r="B509" s="31">
        <v>3719</v>
      </c>
      <c r="C509" s="32">
        <v>3342402</v>
      </c>
      <c r="D509" s="31">
        <v>3874.2900000000004</v>
      </c>
      <c r="E509" s="20">
        <v>1031275.9625</v>
      </c>
      <c r="F509" s="73">
        <v>3951318.72</v>
      </c>
      <c r="G509" s="71">
        <v>1.5703946470025931E-2</v>
      </c>
      <c r="H509" s="71">
        <v>-9.3955845961351314E-2</v>
      </c>
      <c r="I509" s="71">
        <v>439.37</v>
      </c>
      <c r="J509" s="71">
        <v>1.4851942532452478E-2</v>
      </c>
      <c r="K509" s="71">
        <v>7577.49</v>
      </c>
      <c r="L509" s="71">
        <v>1.8867625164942226E-3</v>
      </c>
      <c r="M509" s="13"/>
      <c r="O509" s="12"/>
      <c r="P509" s="12"/>
    </row>
    <row r="510" spans="1:16" x14ac:dyDescent="0.2">
      <c r="A510" s="70">
        <v>43340</v>
      </c>
      <c r="B510" s="31">
        <v>3768</v>
      </c>
      <c r="C510" s="32">
        <v>4647854</v>
      </c>
      <c r="D510" s="31">
        <v>3877.0200000000004</v>
      </c>
      <c r="E510" s="20">
        <v>1037975.7375</v>
      </c>
      <c r="F510" s="73">
        <v>3950419.72</v>
      </c>
      <c r="G510" s="71">
        <v>1.3175584834632881E-2</v>
      </c>
      <c r="H510" s="71">
        <v>-0.10040794774088191</v>
      </c>
      <c r="I510" s="71">
        <v>447.1</v>
      </c>
      <c r="J510" s="71">
        <v>1.7593372328561285E-2</v>
      </c>
      <c r="K510" s="71">
        <v>7617.22</v>
      </c>
      <c r="L510" s="71">
        <v>5.2431609939440627E-3</v>
      </c>
      <c r="M510" s="13"/>
      <c r="O510" s="12"/>
      <c r="P510" s="12"/>
    </row>
    <row r="511" spans="1:16" x14ac:dyDescent="0.2">
      <c r="A511" s="70">
        <v>43341</v>
      </c>
      <c r="B511" s="31">
        <v>3727.5</v>
      </c>
      <c r="C511" s="32">
        <v>2510396</v>
      </c>
      <c r="D511" s="31">
        <v>3887.625</v>
      </c>
      <c r="E511" s="20">
        <v>1066707.7749999999</v>
      </c>
      <c r="F511" s="73">
        <v>3928709.0639999998</v>
      </c>
      <c r="G511" s="71">
        <v>-1.0748407643312086E-2</v>
      </c>
      <c r="H511" s="71">
        <v>-9.7795130399347951E-2</v>
      </c>
      <c r="I511" s="71">
        <v>447.22</v>
      </c>
      <c r="J511" s="71">
        <v>2.6839633191677592E-4</v>
      </c>
      <c r="K511" s="71">
        <v>7563.21</v>
      </c>
      <c r="L511" s="71">
        <v>-7.0905133368867057E-3</v>
      </c>
      <c r="M511" s="13"/>
      <c r="O511" s="12"/>
      <c r="P511" s="12"/>
    </row>
    <row r="512" spans="1:16" x14ac:dyDescent="0.2">
      <c r="A512" s="70">
        <v>43342</v>
      </c>
      <c r="B512" s="31">
        <v>3687.5</v>
      </c>
      <c r="C512" s="32">
        <v>2510501</v>
      </c>
      <c r="D512" s="31">
        <v>3900.33</v>
      </c>
      <c r="E512" s="20">
        <v>1060876.2875000001</v>
      </c>
      <c r="F512" s="73">
        <v>3911674.6159999999</v>
      </c>
      <c r="G512" s="71">
        <v>-1.0731052984574108E-2</v>
      </c>
      <c r="H512" s="71">
        <v>-9.6980961170358149E-2</v>
      </c>
      <c r="I512" s="71">
        <v>443.66</v>
      </c>
      <c r="J512" s="71">
        <v>-7.960288001431115E-3</v>
      </c>
      <c r="K512" s="71">
        <v>7516.03</v>
      </c>
      <c r="L512" s="71">
        <v>-6.2380920270626028E-3</v>
      </c>
      <c r="M512" s="13"/>
      <c r="O512" s="12"/>
      <c r="P512" s="12"/>
    </row>
    <row r="513" spans="1:16" x14ac:dyDescent="0.2">
      <c r="A513" s="70">
        <v>43343</v>
      </c>
      <c r="B513" s="31">
        <v>3659</v>
      </c>
      <c r="C513" s="32">
        <v>3523249</v>
      </c>
      <c r="D513" s="31">
        <v>3898.335</v>
      </c>
      <c r="E513" s="20">
        <v>1023879.3375</v>
      </c>
      <c r="F513" s="73">
        <v>3905417.352</v>
      </c>
      <c r="G513" s="71">
        <v>-7.7288135593219787E-3</v>
      </c>
      <c r="H513" s="71">
        <v>-9.334869397855361E-2</v>
      </c>
      <c r="I513" s="71">
        <v>438.6</v>
      </c>
      <c r="J513" s="71">
        <v>-1.1405130054546242E-2</v>
      </c>
      <c r="K513" s="71">
        <v>7432.42</v>
      </c>
      <c r="L513" s="71">
        <v>-1.1124223825610069E-2</v>
      </c>
      <c r="M513" s="13"/>
      <c r="O513" s="12"/>
      <c r="P513" s="12"/>
    </row>
    <row r="514" spans="1:16" x14ac:dyDescent="0.2">
      <c r="A514" s="70">
        <v>43346</v>
      </c>
      <c r="B514" s="31">
        <v>3650</v>
      </c>
      <c r="C514" s="32">
        <v>2176259</v>
      </c>
      <c r="D514" s="31">
        <v>3897.81</v>
      </c>
      <c r="E514" s="20">
        <v>961073.08750000002</v>
      </c>
      <c r="F514" s="73">
        <v>3888836.2319999998</v>
      </c>
      <c r="G514" s="71">
        <v>-2.4596884394643137E-3</v>
      </c>
      <c r="H514" s="71">
        <v>-9.2661975755886861E-2</v>
      </c>
      <c r="I514" s="71">
        <v>438.65</v>
      </c>
      <c r="J514" s="71">
        <v>1.139990880072439E-4</v>
      </c>
      <c r="K514" s="71">
        <v>7504.6</v>
      </c>
      <c r="L514" s="71">
        <v>9.7115071537938746E-3</v>
      </c>
      <c r="M514" s="13"/>
      <c r="O514" s="12"/>
      <c r="P514" s="12"/>
    </row>
    <row r="515" spans="1:16" x14ac:dyDescent="0.2">
      <c r="A515" s="70">
        <v>43347</v>
      </c>
      <c r="B515" s="31">
        <v>3574</v>
      </c>
      <c r="C515" s="32">
        <v>3284072</v>
      </c>
      <c r="D515" s="31">
        <v>3883.32</v>
      </c>
      <c r="E515" s="20">
        <v>928240.1875</v>
      </c>
      <c r="F515" s="73">
        <v>3884999.736</v>
      </c>
      <c r="G515" s="71">
        <v>-2.0821917808219181E-2</v>
      </c>
      <c r="H515" s="71">
        <v>-0.10364680672268922</v>
      </c>
      <c r="I515" s="71">
        <v>431.77</v>
      </c>
      <c r="J515" s="71">
        <v>-1.5684486492647864E-2</v>
      </c>
      <c r="K515" s="71">
        <v>7457.86</v>
      </c>
      <c r="L515" s="71">
        <v>-6.2281800495697093E-3</v>
      </c>
      <c r="M515" s="13"/>
      <c r="O515" s="12"/>
      <c r="P515" s="12"/>
    </row>
    <row r="516" spans="1:16" x14ac:dyDescent="0.2">
      <c r="A516" s="70">
        <v>43348</v>
      </c>
      <c r="B516" s="31">
        <v>3564.5</v>
      </c>
      <c r="C516" s="32">
        <v>3548652</v>
      </c>
      <c r="D516" s="31">
        <v>3842.58</v>
      </c>
      <c r="E516" s="20">
        <v>898842.58750000002</v>
      </c>
      <c r="F516" s="73">
        <v>3886332.1439999999</v>
      </c>
      <c r="G516" s="71">
        <v>-2.6580861779518239E-3</v>
      </c>
      <c r="H516" s="71">
        <v>-8.2171943168771633E-2</v>
      </c>
      <c r="I516" s="71">
        <v>429.64</v>
      </c>
      <c r="J516" s="71">
        <v>-4.9331820182041408E-3</v>
      </c>
      <c r="K516" s="71">
        <v>7383.28</v>
      </c>
      <c r="L516" s="71">
        <v>-1.0000187721410647E-2</v>
      </c>
      <c r="M516" s="13"/>
      <c r="O516" s="12"/>
      <c r="P516" s="12"/>
    </row>
    <row r="517" spans="1:16" x14ac:dyDescent="0.2">
      <c r="A517" s="70">
        <v>43349</v>
      </c>
      <c r="B517" s="31">
        <v>3544.5</v>
      </c>
      <c r="C517" s="32">
        <v>3210541</v>
      </c>
      <c r="D517" s="31">
        <v>3808.3500000000004</v>
      </c>
      <c r="E517" s="20">
        <v>892627.28749999998</v>
      </c>
      <c r="F517" s="73">
        <v>3888583.48</v>
      </c>
      <c r="G517" s="71">
        <v>-5.6108851171272622E-3</v>
      </c>
      <c r="H517" s="71">
        <v>-9.4614701280227531E-2</v>
      </c>
      <c r="I517" s="71">
        <v>422.14</v>
      </c>
      <c r="J517" s="71">
        <v>-1.7456475188529885E-2</v>
      </c>
      <c r="K517" s="71">
        <v>7318.96</v>
      </c>
      <c r="L517" s="71">
        <v>-8.711575343207878E-3</v>
      </c>
      <c r="M517" s="13"/>
      <c r="O517" s="12"/>
      <c r="P517" s="12"/>
    </row>
    <row r="518" spans="1:16" x14ac:dyDescent="0.2">
      <c r="A518" s="70">
        <v>43350</v>
      </c>
      <c r="B518" s="31">
        <v>3509.5</v>
      </c>
      <c r="C518" s="32">
        <v>5579155</v>
      </c>
      <c r="D518" s="31">
        <v>3778.32</v>
      </c>
      <c r="E518" s="20">
        <v>887134.91249999998</v>
      </c>
      <c r="F518" s="73">
        <v>3902720.9920000001</v>
      </c>
      <c r="G518" s="71">
        <v>-9.8744533784737021E-3</v>
      </c>
      <c r="H518" s="71">
        <v>-0.10755623776223766</v>
      </c>
      <c r="I518" s="71">
        <v>417.81</v>
      </c>
      <c r="J518" s="71">
        <v>-1.0257260624437325E-2</v>
      </c>
      <c r="K518" s="71">
        <v>7277.7</v>
      </c>
      <c r="L518" s="71">
        <v>-5.6374129657765781E-3</v>
      </c>
      <c r="M518" s="13"/>
      <c r="O518" s="12"/>
      <c r="P518" s="12"/>
    </row>
    <row r="519" spans="1:16" x14ac:dyDescent="0.2">
      <c r="A519" s="70">
        <v>43353</v>
      </c>
      <c r="B519" s="31">
        <v>3515.5</v>
      </c>
      <c r="C519" s="32">
        <v>3387949</v>
      </c>
      <c r="D519" s="31">
        <v>3746.9250000000002</v>
      </c>
      <c r="E519" s="20">
        <v>908927.41249999998</v>
      </c>
      <c r="F519" s="73">
        <v>3894366.8319999999</v>
      </c>
      <c r="G519" s="71">
        <v>1.709645248610947E-3</v>
      </c>
      <c r="H519" s="71">
        <v>-9.2758210007047315E-2</v>
      </c>
      <c r="I519" s="71">
        <v>417.38</v>
      </c>
      <c r="J519" s="71">
        <v>-1.0291759412173196E-3</v>
      </c>
      <c r="K519" s="71">
        <v>7279.3</v>
      </c>
      <c r="L519" s="71">
        <v>2.1984967778276854E-4</v>
      </c>
      <c r="M519" s="13"/>
      <c r="O519" s="12"/>
      <c r="P519" s="12"/>
    </row>
    <row r="520" spans="1:16" x14ac:dyDescent="0.2">
      <c r="A520" s="70">
        <v>43354</v>
      </c>
      <c r="B520" s="31">
        <v>3486</v>
      </c>
      <c r="C520" s="32">
        <v>4445421</v>
      </c>
      <c r="D520" s="31">
        <v>3718.68</v>
      </c>
      <c r="E520" s="20">
        <v>878251.5</v>
      </c>
      <c r="F520" s="73">
        <v>3894509.824</v>
      </c>
      <c r="G520" s="71">
        <v>-8.3914094723367416E-3</v>
      </c>
      <c r="H520" s="71">
        <v>-0.10518505328098693</v>
      </c>
      <c r="I520" s="71">
        <v>414.16</v>
      </c>
      <c r="J520" s="71">
        <v>-7.714792275624105E-3</v>
      </c>
      <c r="K520" s="71">
        <v>7273.54</v>
      </c>
      <c r="L520" s="71">
        <v>-7.9128487629309685E-4</v>
      </c>
      <c r="M520" s="13"/>
      <c r="O520" s="12"/>
      <c r="P520" s="12"/>
    </row>
    <row r="521" spans="1:16" x14ac:dyDescent="0.2">
      <c r="A521" s="70">
        <v>43355</v>
      </c>
      <c r="B521" s="31">
        <v>3534.5</v>
      </c>
      <c r="C521" s="32">
        <v>3576165</v>
      </c>
      <c r="D521" s="31">
        <v>3700.2000000000003</v>
      </c>
      <c r="E521" s="20">
        <v>903369.0625</v>
      </c>
      <c r="F521" s="73">
        <v>3871321.9440000001</v>
      </c>
      <c r="G521" s="71">
        <v>1.3912794033275944E-2</v>
      </c>
      <c r="H521" s="71">
        <v>-9.4986947649873255E-2</v>
      </c>
      <c r="I521" s="71">
        <v>419.61</v>
      </c>
      <c r="J521" s="71">
        <v>1.315916553988794E-2</v>
      </c>
      <c r="K521" s="71">
        <v>7313.36</v>
      </c>
      <c r="L521" s="71">
        <v>5.4746382091801493E-3</v>
      </c>
      <c r="M521" s="13"/>
      <c r="O521" s="12"/>
      <c r="P521" s="12"/>
    </row>
    <row r="522" spans="1:16" x14ac:dyDescent="0.2">
      <c r="A522" s="70">
        <v>43356</v>
      </c>
      <c r="B522" s="31">
        <v>3560</v>
      </c>
      <c r="C522" s="32">
        <v>3535236</v>
      </c>
      <c r="D522" s="31">
        <v>3693.9</v>
      </c>
      <c r="E522" s="20">
        <v>904937.55</v>
      </c>
      <c r="F522" s="73">
        <v>3866269.4959999998</v>
      </c>
      <c r="G522" s="71">
        <v>7.214598953175777E-3</v>
      </c>
      <c r="H522" s="71">
        <v>-0.10278345094783436</v>
      </c>
      <c r="I522" s="71">
        <v>421.29</v>
      </c>
      <c r="J522" s="71">
        <v>4.003717737899537E-3</v>
      </c>
      <c r="K522" s="71">
        <v>7281.57</v>
      </c>
      <c r="L522" s="71">
        <v>-4.3468392093374275E-3</v>
      </c>
      <c r="M522" s="13"/>
      <c r="O522" s="12"/>
      <c r="P522" s="12"/>
    </row>
    <row r="523" spans="1:16" x14ac:dyDescent="0.2">
      <c r="A523" s="70">
        <v>43357</v>
      </c>
      <c r="B523" s="31">
        <v>3596.5</v>
      </c>
      <c r="C523" s="32">
        <v>2663144</v>
      </c>
      <c r="D523" s="31">
        <v>3697.1550000000002</v>
      </c>
      <c r="E523" s="20">
        <v>886241.66249999998</v>
      </c>
      <c r="F523" s="73">
        <v>3855327.656</v>
      </c>
      <c r="G523" s="71">
        <v>1.0252808988764128E-2</v>
      </c>
      <c r="H523" s="71">
        <v>-0.10183373889268643</v>
      </c>
      <c r="I523" s="71">
        <v>425.43</v>
      </c>
      <c r="J523" s="71">
        <v>9.8269600512710387E-3</v>
      </c>
      <c r="K523" s="71">
        <v>7304.04</v>
      </c>
      <c r="L523" s="71">
        <v>3.0858729642095906E-3</v>
      </c>
      <c r="M523" s="13"/>
      <c r="O523" s="12"/>
      <c r="P523" s="12"/>
    </row>
    <row r="524" spans="1:16" x14ac:dyDescent="0.2">
      <c r="A524" s="70">
        <v>43360</v>
      </c>
      <c r="B524" s="31">
        <v>3605</v>
      </c>
      <c r="C524" s="32">
        <v>2399006</v>
      </c>
      <c r="D524" s="31">
        <v>3715.4250000000002</v>
      </c>
      <c r="E524" s="20">
        <v>873280.26249999995</v>
      </c>
      <c r="F524" s="73">
        <v>3843061.7760000001</v>
      </c>
      <c r="G524" s="71">
        <v>2.3634088697344069E-3</v>
      </c>
      <c r="H524" s="71">
        <v>-9.5417066155321417E-2</v>
      </c>
      <c r="I524" s="71">
        <v>427.83</v>
      </c>
      <c r="J524" s="71">
        <v>5.6413511035893205E-3</v>
      </c>
      <c r="K524" s="71">
        <v>7302.1</v>
      </c>
      <c r="L524" s="71">
        <v>-2.6560643150908003E-4</v>
      </c>
      <c r="M524" s="13"/>
      <c r="O524" s="12"/>
      <c r="P524" s="12"/>
    </row>
    <row r="525" spans="1:16" x14ac:dyDescent="0.2">
      <c r="A525" s="70">
        <v>43361</v>
      </c>
      <c r="B525" s="31">
        <v>3615.5</v>
      </c>
      <c r="C525" s="32">
        <v>5197539</v>
      </c>
      <c r="D525" s="31">
        <v>3734.2200000000003</v>
      </c>
      <c r="E525" s="20">
        <v>863357.58750000002</v>
      </c>
      <c r="F525" s="73">
        <v>3844236.16</v>
      </c>
      <c r="G525" s="71">
        <v>2.9126213592232109E-3</v>
      </c>
      <c r="H525" s="71">
        <v>-9.9930269272826666E-2</v>
      </c>
      <c r="I525" s="71">
        <v>431.56</v>
      </c>
      <c r="J525" s="71">
        <v>8.7184161933477888E-3</v>
      </c>
      <c r="K525" s="71">
        <v>7300.23</v>
      </c>
      <c r="L525" s="71">
        <v>-2.5609071363041913E-4</v>
      </c>
      <c r="M525" s="13"/>
      <c r="O525" s="12"/>
      <c r="P525" s="12"/>
    </row>
    <row r="526" spans="1:16" x14ac:dyDescent="0.2">
      <c r="A526" s="70">
        <v>43362</v>
      </c>
      <c r="B526" s="31">
        <v>3722.5</v>
      </c>
      <c r="C526" s="32">
        <v>5697332</v>
      </c>
      <c r="D526" s="31">
        <v>3761.4150000000004</v>
      </c>
      <c r="E526" s="20">
        <v>880146.46250000002</v>
      </c>
      <c r="F526" s="73">
        <v>3854314.8160000001</v>
      </c>
      <c r="G526" s="71">
        <v>2.9594800165952062E-2</v>
      </c>
      <c r="H526" s="71">
        <v>-0.1065012599469497</v>
      </c>
      <c r="I526" s="71">
        <v>445.05</v>
      </c>
      <c r="J526" s="71">
        <v>3.1258689405876394E-2</v>
      </c>
      <c r="K526" s="71">
        <v>7331.12</v>
      </c>
      <c r="L526" s="71">
        <v>4.2313735320669288E-3</v>
      </c>
      <c r="M526" s="13"/>
      <c r="O526" s="12"/>
      <c r="P526" s="12"/>
    </row>
    <row r="527" spans="1:16" x14ac:dyDescent="0.2">
      <c r="A527" s="70">
        <v>43363</v>
      </c>
      <c r="B527" s="31">
        <v>3817</v>
      </c>
      <c r="C527" s="32">
        <v>9310701</v>
      </c>
      <c r="D527" s="31">
        <v>3800.8950000000004</v>
      </c>
      <c r="E527" s="20">
        <v>910091.7</v>
      </c>
      <c r="F527" s="73">
        <v>3902576.1839999999</v>
      </c>
      <c r="G527" s="71">
        <v>2.5386165211551459E-2</v>
      </c>
      <c r="H527" s="71">
        <v>-0.11094690140845054</v>
      </c>
      <c r="I527" s="71">
        <v>451.26</v>
      </c>
      <c r="J527" s="71">
        <v>1.395348837209287E-2</v>
      </c>
      <c r="K527" s="71">
        <v>7367.32</v>
      </c>
      <c r="L527" s="71">
        <v>4.9378539704709734E-3</v>
      </c>
      <c r="M527" s="13"/>
      <c r="O527" s="12"/>
      <c r="P527" s="12"/>
    </row>
    <row r="528" spans="1:16" x14ac:dyDescent="0.2">
      <c r="A528" s="70">
        <v>43364</v>
      </c>
      <c r="B528" s="31">
        <v>3921</v>
      </c>
      <c r="C528" s="32">
        <v>6910509</v>
      </c>
      <c r="D528" s="31">
        <v>3854.8650000000002</v>
      </c>
      <c r="E528" s="20">
        <v>973332.27500000002</v>
      </c>
      <c r="F528" s="73">
        <v>3918574.84</v>
      </c>
      <c r="G528" s="71">
        <v>2.7246528687450811E-2</v>
      </c>
      <c r="H528" s="71">
        <v>-0.11532098377154354</v>
      </c>
      <c r="I528" s="71">
        <v>458.99</v>
      </c>
      <c r="J528" s="71">
        <v>1.7129814297744073E-2</v>
      </c>
      <c r="K528" s="71">
        <v>7490.23</v>
      </c>
      <c r="L528" s="71">
        <v>1.6683135794291593E-2</v>
      </c>
      <c r="M528" s="13"/>
      <c r="O528" s="12"/>
      <c r="P528" s="12"/>
    </row>
    <row r="529" spans="1:16" x14ac:dyDescent="0.2">
      <c r="A529" s="70">
        <v>43367</v>
      </c>
      <c r="B529" s="31">
        <v>3909</v>
      </c>
      <c r="C529" s="32">
        <v>4018521</v>
      </c>
      <c r="D529" s="31">
        <v>3923.0099999999998</v>
      </c>
      <c r="E529" s="20">
        <v>1018201.0375</v>
      </c>
      <c r="F529" s="73">
        <v>3920598.6</v>
      </c>
      <c r="G529" s="71">
        <v>-3.0604437643457771E-3</v>
      </c>
      <c r="H529" s="71">
        <v>-9.9366798267957246E-2</v>
      </c>
      <c r="I529" s="71">
        <v>457.18</v>
      </c>
      <c r="J529" s="71">
        <v>-3.9434410335736914E-3</v>
      </c>
      <c r="K529" s="71">
        <v>7458.41</v>
      </c>
      <c r="L529" s="71">
        <v>-4.2482006560545793E-3</v>
      </c>
      <c r="M529" s="13"/>
      <c r="O529" s="12"/>
      <c r="P529" s="12"/>
    </row>
    <row r="530" spans="1:16" x14ac:dyDescent="0.2">
      <c r="A530" s="70">
        <v>43368</v>
      </c>
      <c r="B530" s="31">
        <v>3957</v>
      </c>
      <c r="C530" s="32">
        <v>4198930</v>
      </c>
      <c r="D530" s="31">
        <v>3986.8500000000004</v>
      </c>
      <c r="E530" s="20">
        <v>1026652.525</v>
      </c>
      <c r="F530" s="73">
        <v>3917731.4879999999</v>
      </c>
      <c r="G530" s="71">
        <v>1.2279355333844943E-2</v>
      </c>
      <c r="H530" s="71">
        <v>-9.035517633674639E-2</v>
      </c>
      <c r="I530" s="71">
        <v>465.3</v>
      </c>
      <c r="J530" s="71">
        <v>1.7761056914125772E-2</v>
      </c>
      <c r="K530" s="71">
        <v>7507.56</v>
      </c>
      <c r="L530" s="71">
        <v>6.5898763945666516E-3</v>
      </c>
      <c r="M530" s="13"/>
      <c r="O530" s="12"/>
      <c r="P530" s="12"/>
    </row>
    <row r="531" spans="1:16" x14ac:dyDescent="0.2">
      <c r="A531" s="70">
        <v>43369</v>
      </c>
      <c r="B531" s="31">
        <v>3886</v>
      </c>
      <c r="C531" s="32">
        <v>3853878</v>
      </c>
      <c r="D531" s="31">
        <v>4058.5650000000005</v>
      </c>
      <c r="E531" s="20">
        <v>1021040.975</v>
      </c>
      <c r="F531" s="73">
        <v>3912103.96</v>
      </c>
      <c r="G531" s="71">
        <v>-1.7942886024766236E-2</v>
      </c>
      <c r="H531" s="71">
        <v>-0.1190826939897538</v>
      </c>
      <c r="I531" s="71">
        <v>460.69</v>
      </c>
      <c r="J531" s="71">
        <v>-9.9075865033312338E-3</v>
      </c>
      <c r="K531" s="71">
        <v>7511.49</v>
      </c>
      <c r="L531" s="71">
        <v>5.2347233988125907E-4</v>
      </c>
      <c r="M531" s="13"/>
      <c r="O531" s="12"/>
      <c r="P531" s="12"/>
    </row>
    <row r="532" spans="1:16" x14ac:dyDescent="0.2">
      <c r="A532" s="70">
        <v>43370</v>
      </c>
      <c r="B532" s="31">
        <v>3877.5</v>
      </c>
      <c r="C532" s="32">
        <v>2788468</v>
      </c>
      <c r="D532" s="31">
        <v>4092.9</v>
      </c>
      <c r="E532" s="20">
        <v>1037834.5</v>
      </c>
      <c r="F532" s="73">
        <v>3897953.1519999998</v>
      </c>
      <c r="G532" s="71">
        <v>-2.1873391662378117E-3</v>
      </c>
      <c r="H532" s="71">
        <v>-0.11198741007194235</v>
      </c>
      <c r="I532" s="71">
        <v>459.29</v>
      </c>
      <c r="J532" s="71">
        <v>-3.0389198810479856E-3</v>
      </c>
      <c r="K532" s="71">
        <v>7545.44</v>
      </c>
      <c r="L532" s="71">
        <v>4.5197424212772841E-3</v>
      </c>
      <c r="M532" s="13"/>
      <c r="O532" s="12"/>
      <c r="P532" s="12"/>
    </row>
    <row r="533" spans="1:16" x14ac:dyDescent="0.2">
      <c r="A533" s="70">
        <v>43371</v>
      </c>
      <c r="B533" s="31">
        <v>3880</v>
      </c>
      <c r="C533" s="32">
        <v>3378611</v>
      </c>
      <c r="D533" s="31">
        <v>4105.6050000000005</v>
      </c>
      <c r="E533" s="20">
        <v>1041309.0875</v>
      </c>
      <c r="F533" s="73">
        <v>3889198.96</v>
      </c>
      <c r="G533" s="71">
        <v>6.4474532559644082E-4</v>
      </c>
      <c r="H533" s="71">
        <v>-0.11118638902996447</v>
      </c>
      <c r="I533" s="71">
        <v>459.08</v>
      </c>
      <c r="J533" s="71">
        <v>-4.5722745977494483E-4</v>
      </c>
      <c r="K533" s="71">
        <v>7510.2</v>
      </c>
      <c r="L533" s="71">
        <v>-4.6703704489068354E-3</v>
      </c>
      <c r="M533" s="13"/>
      <c r="O533" s="12"/>
      <c r="P533" s="12"/>
    </row>
    <row r="534" spans="1:16" x14ac:dyDescent="0.2">
      <c r="A534" s="70">
        <v>43374</v>
      </c>
      <c r="B534" s="31">
        <v>3843</v>
      </c>
      <c r="C534" s="32">
        <v>2925483</v>
      </c>
      <c r="D534" s="31">
        <v>4096.9949999999999</v>
      </c>
      <c r="E534" s="20">
        <v>1039501.1125</v>
      </c>
      <c r="F534" s="73">
        <v>3872259.1120000002</v>
      </c>
      <c r="G534" s="71">
        <v>-9.5360824742267702E-3</v>
      </c>
      <c r="H534" s="71">
        <v>-0.11784460267005725</v>
      </c>
      <c r="I534" s="71">
        <v>459.02</v>
      </c>
      <c r="J534" s="71">
        <v>-1.3069617495864438E-4</v>
      </c>
      <c r="K534" s="71">
        <v>7495.67</v>
      </c>
      <c r="L534" s="71">
        <v>-1.9347021384250596E-3</v>
      </c>
      <c r="M534" s="13"/>
      <c r="O534" s="12"/>
      <c r="P534" s="12"/>
    </row>
    <row r="535" spans="1:16" x14ac:dyDescent="0.2">
      <c r="A535" s="70">
        <v>43375</v>
      </c>
      <c r="B535" s="31">
        <v>3890.5</v>
      </c>
      <c r="C535" s="32">
        <v>3277831</v>
      </c>
      <c r="D535" s="31">
        <v>4083.1349999999998</v>
      </c>
      <c r="E535" s="20">
        <v>1048866.4125000001</v>
      </c>
      <c r="F535" s="73">
        <v>3868898.36</v>
      </c>
      <c r="G535" s="71">
        <v>1.2360135310955034E-2</v>
      </c>
      <c r="H535" s="71">
        <v>-0.10015680158831808</v>
      </c>
      <c r="I535" s="71">
        <v>462.53</v>
      </c>
      <c r="J535" s="71">
        <v>7.646725632870055E-3</v>
      </c>
      <c r="K535" s="71">
        <v>7474.55</v>
      </c>
      <c r="L535" s="71">
        <v>-2.8176267098204422E-3</v>
      </c>
      <c r="M535" s="13"/>
      <c r="O535" s="12"/>
      <c r="P535" s="12"/>
    </row>
    <row r="536" spans="1:16" x14ac:dyDescent="0.2">
      <c r="A536" s="70">
        <v>43376</v>
      </c>
      <c r="B536" s="31">
        <v>3917.5</v>
      </c>
      <c r="C536" s="32">
        <v>3560074</v>
      </c>
      <c r="D536" s="31">
        <v>4069.17</v>
      </c>
      <c r="E536" s="20">
        <v>1048788.3999999999</v>
      </c>
      <c r="F536" s="73">
        <v>3872273.7439999999</v>
      </c>
      <c r="G536" s="71">
        <v>6.9399820074540486E-3</v>
      </c>
      <c r="H536" s="71">
        <v>-0.10222726415094341</v>
      </c>
      <c r="I536" s="71">
        <v>462.87</v>
      </c>
      <c r="J536" s="71">
        <v>7.3508745378680906E-4</v>
      </c>
      <c r="K536" s="71">
        <v>7510.28</v>
      </c>
      <c r="L536" s="71">
        <v>4.7802208828624515E-3</v>
      </c>
      <c r="M536" s="13"/>
      <c r="O536" s="12"/>
      <c r="P536" s="12"/>
    </row>
    <row r="537" spans="1:16" x14ac:dyDescent="0.2">
      <c r="A537" s="70">
        <v>43377</v>
      </c>
      <c r="B537" s="31">
        <v>3901.5</v>
      </c>
      <c r="C537" s="32">
        <v>3324320</v>
      </c>
      <c r="D537" s="31">
        <v>4075.7849999999999</v>
      </c>
      <c r="E537" s="20">
        <v>1048931.175</v>
      </c>
      <c r="F537" s="73">
        <v>3868572.5440000002</v>
      </c>
      <c r="G537" s="71">
        <v>-4.0842373962987066E-3</v>
      </c>
      <c r="H537" s="71">
        <v>-0.10194741088180115</v>
      </c>
      <c r="I537" s="71">
        <v>460.86</v>
      </c>
      <c r="J537" s="71">
        <v>-4.342471968371231E-3</v>
      </c>
      <c r="K537" s="71">
        <v>7418.34</v>
      </c>
      <c r="L537" s="71">
        <v>-1.2241887120054029E-2</v>
      </c>
      <c r="M537" s="13"/>
      <c r="O537" s="12"/>
      <c r="P537" s="12"/>
    </row>
    <row r="538" spans="1:16" x14ac:dyDescent="0.2">
      <c r="A538" s="70">
        <v>43378</v>
      </c>
      <c r="B538" s="31">
        <v>3744.5</v>
      </c>
      <c r="C538" s="32">
        <v>4289185</v>
      </c>
      <c r="D538" s="31">
        <v>4080.8250000000003</v>
      </c>
      <c r="E538" s="20">
        <v>1050353.4125000001</v>
      </c>
      <c r="F538" s="73">
        <v>3865444.9440000001</v>
      </c>
      <c r="G538" s="71">
        <v>-4.0240932974496935E-2</v>
      </c>
      <c r="H538" s="71">
        <v>-0.13005620784411709</v>
      </c>
      <c r="I538" s="71">
        <v>449.22</v>
      </c>
      <c r="J538" s="71">
        <v>-2.5257127978127847E-2</v>
      </c>
      <c r="K538" s="71">
        <v>7318.54</v>
      </c>
      <c r="L538" s="71">
        <v>-1.3453144504026571E-2</v>
      </c>
      <c r="M538" s="13"/>
      <c r="O538" s="12"/>
      <c r="P538" s="12"/>
    </row>
    <row r="539" spans="1:16" x14ac:dyDescent="0.2">
      <c r="A539" s="70">
        <v>43381</v>
      </c>
      <c r="B539" s="31">
        <v>3733.5</v>
      </c>
      <c r="C539" s="32">
        <v>2932484</v>
      </c>
      <c r="D539" s="31">
        <v>4052.3700000000003</v>
      </c>
      <c r="E539" s="20">
        <v>1034228.7875</v>
      </c>
      <c r="F539" s="73">
        <v>3856786.48</v>
      </c>
      <c r="G539" s="71">
        <v>-2.9376418747496524E-3</v>
      </c>
      <c r="H539" s="71">
        <v>-0.12327218765871006</v>
      </c>
      <c r="I539" s="71">
        <v>446.9</v>
      </c>
      <c r="J539" s="71">
        <v>-5.164507368327409E-3</v>
      </c>
      <c r="K539" s="71">
        <v>7233.33</v>
      </c>
      <c r="L539" s="71">
        <v>-1.1643032626726058E-2</v>
      </c>
      <c r="M539" s="13"/>
      <c r="O539" s="12"/>
      <c r="P539" s="12"/>
    </row>
    <row r="540" spans="1:16" x14ac:dyDescent="0.2">
      <c r="A540" s="70">
        <v>43382</v>
      </c>
      <c r="B540" s="31">
        <v>3793.5</v>
      </c>
      <c r="C540" s="32">
        <v>4524708</v>
      </c>
      <c r="D540" s="31">
        <v>4029.375</v>
      </c>
      <c r="E540" s="20">
        <v>1028535.475</v>
      </c>
      <c r="F540" s="73">
        <v>3863404.5520000001</v>
      </c>
      <c r="G540" s="71">
        <v>1.6070711128967519E-2</v>
      </c>
      <c r="H540" s="71">
        <v>-0.10813470334137953</v>
      </c>
      <c r="I540" s="71">
        <v>452.07</v>
      </c>
      <c r="J540" s="71">
        <v>1.1568583575743974E-2</v>
      </c>
      <c r="K540" s="71">
        <v>7237.59</v>
      </c>
      <c r="L540" s="71">
        <v>5.889403635670476E-4</v>
      </c>
      <c r="M540" s="13"/>
      <c r="O540" s="12"/>
      <c r="P540" s="12"/>
    </row>
    <row r="541" spans="1:16" x14ac:dyDescent="0.2">
      <c r="A541" s="70">
        <v>43383</v>
      </c>
      <c r="B541" s="31">
        <v>3646</v>
      </c>
      <c r="C541" s="32">
        <v>4047582</v>
      </c>
      <c r="D541" s="31">
        <v>4009.0050000000001</v>
      </c>
      <c r="E541" s="20">
        <v>1029526.5625</v>
      </c>
      <c r="F541" s="73">
        <v>3863528.4720000001</v>
      </c>
      <c r="G541" s="71">
        <v>-3.8882298668775572E-2</v>
      </c>
      <c r="H541" s="71">
        <v>-0.13862847038019455</v>
      </c>
      <c r="I541" s="71">
        <v>433.92</v>
      </c>
      <c r="J541" s="71">
        <v>-4.0148649545424298E-2</v>
      </c>
      <c r="K541" s="71">
        <v>7145.74</v>
      </c>
      <c r="L541" s="71">
        <v>-1.2690688475031076E-2</v>
      </c>
      <c r="M541" s="13"/>
      <c r="O541" s="12"/>
      <c r="P541" s="12"/>
    </row>
    <row r="542" spans="1:16" x14ac:dyDescent="0.2">
      <c r="A542" s="70">
        <v>43384</v>
      </c>
      <c r="B542" s="31">
        <v>3629</v>
      </c>
      <c r="C542" s="32">
        <v>5830946</v>
      </c>
      <c r="D542" s="31">
        <v>3951.9900000000002</v>
      </c>
      <c r="E542" s="20">
        <v>1035419.275</v>
      </c>
      <c r="F542" s="73">
        <v>3885220.24</v>
      </c>
      <c r="G542" s="71">
        <v>-4.6626439934174257E-3</v>
      </c>
      <c r="H542" s="71">
        <v>-0.12029553583083152</v>
      </c>
      <c r="I542" s="71">
        <v>429.71</v>
      </c>
      <c r="J542" s="71">
        <v>-9.7022492625369328E-3</v>
      </c>
      <c r="K542" s="71">
        <v>7006.93</v>
      </c>
      <c r="L542" s="71">
        <v>-1.9425559844046925E-2</v>
      </c>
      <c r="M542" s="13"/>
      <c r="O542" s="12"/>
      <c r="P542" s="12"/>
    </row>
    <row r="543" spans="1:16" x14ac:dyDescent="0.2">
      <c r="A543" s="70">
        <v>43385</v>
      </c>
      <c r="B543" s="31">
        <v>3674.5</v>
      </c>
      <c r="C543" s="32">
        <v>3125717</v>
      </c>
      <c r="D543" s="31">
        <v>3894.7650000000003</v>
      </c>
      <c r="E543" s="20">
        <v>1064115.6499999999</v>
      </c>
      <c r="F543" s="73">
        <v>3880824.6</v>
      </c>
      <c r="G543" s="71">
        <v>1.2537889225681997E-2</v>
      </c>
      <c r="H543" s="71">
        <v>-0.12943122516980654</v>
      </c>
      <c r="I543" s="71">
        <v>433.95</v>
      </c>
      <c r="J543" s="71">
        <v>9.8671196853692411E-3</v>
      </c>
      <c r="K543" s="71">
        <v>6995.91</v>
      </c>
      <c r="L543" s="71">
        <v>-1.572728712860072E-3</v>
      </c>
      <c r="M543" s="13"/>
      <c r="O543" s="12"/>
      <c r="P543" s="12"/>
    </row>
    <row r="544" spans="1:16" x14ac:dyDescent="0.2">
      <c r="A544" s="70">
        <v>43388</v>
      </c>
      <c r="B544" s="31">
        <v>3736.5</v>
      </c>
      <c r="C544" s="32">
        <v>2510786</v>
      </c>
      <c r="D544" s="31">
        <v>3880.0650000000005</v>
      </c>
      <c r="E544" s="20">
        <v>1069897.8125</v>
      </c>
      <c r="F544" s="73">
        <v>3852990.3119999999</v>
      </c>
      <c r="G544" s="71">
        <v>1.6873043951558087E-2</v>
      </c>
      <c r="H544" s="71">
        <v>-0.11109870322580639</v>
      </c>
      <c r="I544" s="71">
        <v>436.36</v>
      </c>
      <c r="J544" s="71">
        <v>7.0156004800148164E-3</v>
      </c>
      <c r="K544" s="71">
        <v>7029.22</v>
      </c>
      <c r="L544" s="71">
        <v>4.7613534193551299E-3</v>
      </c>
      <c r="M544" s="13"/>
      <c r="O544" s="12"/>
      <c r="P544" s="12"/>
    </row>
    <row r="545" spans="1:16" x14ac:dyDescent="0.2">
      <c r="A545" s="70">
        <v>43389</v>
      </c>
      <c r="B545" s="31">
        <v>3738</v>
      </c>
      <c r="C545" s="32">
        <v>3786195</v>
      </c>
      <c r="D545" s="31">
        <v>3880.6950000000002</v>
      </c>
      <c r="E545" s="20">
        <v>1071295.0625</v>
      </c>
      <c r="F545" s="73">
        <v>3843846.3840000001</v>
      </c>
      <c r="G545" s="71">
        <v>4.0144520272988871E-4</v>
      </c>
      <c r="H545" s="71">
        <v>-0.12168874205844982</v>
      </c>
      <c r="I545" s="71">
        <v>439.17</v>
      </c>
      <c r="J545" s="71">
        <v>6.4396369969750289E-3</v>
      </c>
      <c r="K545" s="71">
        <v>7059.4</v>
      </c>
      <c r="L545" s="71">
        <v>4.2935062496265441E-3</v>
      </c>
      <c r="M545" s="13"/>
      <c r="O545" s="12"/>
      <c r="P545" s="12"/>
    </row>
    <row r="546" spans="1:16" x14ac:dyDescent="0.2">
      <c r="A546" s="70">
        <v>43390</v>
      </c>
      <c r="B546" s="31">
        <v>3794</v>
      </c>
      <c r="C546" s="32">
        <v>4526828</v>
      </c>
      <c r="D546" s="31">
        <v>3869.0400000000004</v>
      </c>
      <c r="E546" s="20">
        <v>1053653.2625</v>
      </c>
      <c r="F546" s="73">
        <v>3855455.96</v>
      </c>
      <c r="G546" s="71">
        <v>1.4981273408239737E-2</v>
      </c>
      <c r="H546" s="71">
        <v>-0.10961087759521082</v>
      </c>
      <c r="I546" s="71">
        <v>439.09</v>
      </c>
      <c r="J546" s="71">
        <v>-1.8216180522356851E-4</v>
      </c>
      <c r="K546" s="71">
        <v>7054.6</v>
      </c>
      <c r="L546" s="71">
        <v>-6.7994447120145463E-4</v>
      </c>
      <c r="M546" s="13"/>
      <c r="O546" s="12"/>
      <c r="P546" s="12"/>
    </row>
    <row r="547" spans="1:16" x14ac:dyDescent="0.2">
      <c r="A547" s="70">
        <v>43391</v>
      </c>
      <c r="B547" s="31">
        <v>3733</v>
      </c>
      <c r="C547" s="32">
        <v>2844567</v>
      </c>
      <c r="D547" s="31">
        <v>3954.3</v>
      </c>
      <c r="E547" s="20">
        <v>1039126.625</v>
      </c>
      <c r="F547" s="73">
        <v>3990445.7027027025</v>
      </c>
      <c r="G547" s="71">
        <v>-1.6078017923036425E-2</v>
      </c>
      <c r="H547" s="71">
        <v>-0.13078286584591958</v>
      </c>
      <c r="I547" s="71">
        <v>432.65</v>
      </c>
      <c r="J547" s="71">
        <v>-1.466669703249901E-2</v>
      </c>
      <c r="K547" s="71">
        <v>7026.99</v>
      </c>
      <c r="L547" s="71">
        <v>-3.913758398775391E-3</v>
      </c>
      <c r="M547" s="13"/>
      <c r="O547" s="12"/>
      <c r="P547" s="12"/>
    </row>
    <row r="548" spans="1:16" x14ac:dyDescent="0.2">
      <c r="A548" s="70">
        <v>43392</v>
      </c>
      <c r="B548" s="31">
        <v>3677</v>
      </c>
      <c r="C548" s="32">
        <v>2937285</v>
      </c>
      <c r="D548" s="31">
        <v>3921.96</v>
      </c>
      <c r="E548" s="20">
        <v>958195.16249999998</v>
      </c>
      <c r="F548" s="73">
        <v>3837932.68</v>
      </c>
      <c r="G548" s="71">
        <v>-1.5001339405304015E-2</v>
      </c>
      <c r="H548" s="71">
        <v>-0.13152535829567469</v>
      </c>
      <c r="I548" s="71">
        <v>428.05</v>
      </c>
      <c r="J548" s="71">
        <v>-1.0632150699179443E-2</v>
      </c>
      <c r="K548" s="71">
        <v>7049.8</v>
      </c>
      <c r="L548" s="71">
        <v>3.2460555657543022E-3</v>
      </c>
      <c r="M548" s="13"/>
      <c r="O548" s="12"/>
      <c r="P548" s="12"/>
    </row>
    <row r="549" spans="1:16" x14ac:dyDescent="0.2">
      <c r="A549" s="70">
        <v>43395</v>
      </c>
      <c r="B549" s="31">
        <v>3700</v>
      </c>
      <c r="C549" s="32">
        <v>2520102</v>
      </c>
      <c r="D549" s="31">
        <v>3922.4850000000001</v>
      </c>
      <c r="E549" s="20">
        <v>908529.86250000005</v>
      </c>
      <c r="F549" s="73">
        <v>3854379.8305084747</v>
      </c>
      <c r="G549" s="71">
        <v>6.2550992657057769E-3</v>
      </c>
      <c r="H549" s="71">
        <v>-0.13469724067450173</v>
      </c>
      <c r="I549" s="71">
        <v>427.77</v>
      </c>
      <c r="J549" s="71">
        <v>-6.5412919051521801E-4</v>
      </c>
      <c r="K549" s="71">
        <v>7042.8</v>
      </c>
      <c r="L549" s="71">
        <v>-9.9293596981475662E-4</v>
      </c>
      <c r="M549" s="13"/>
      <c r="O549" s="12"/>
      <c r="P549" s="12"/>
    </row>
    <row r="550" spans="1:16" x14ac:dyDescent="0.2">
      <c r="A550" s="70">
        <v>43396</v>
      </c>
      <c r="B550" s="31">
        <v>3628.5</v>
      </c>
      <c r="C550" s="32">
        <v>3423852</v>
      </c>
      <c r="D550" s="31">
        <v>3914.82</v>
      </c>
      <c r="E550" s="20">
        <v>889798.5</v>
      </c>
      <c r="F550" s="73">
        <v>3826468.7760000001</v>
      </c>
      <c r="G550" s="71">
        <v>-1.9324324324324293E-2</v>
      </c>
      <c r="H550" s="71">
        <v>-0.1424649671687912</v>
      </c>
      <c r="I550" s="71">
        <v>416.71</v>
      </c>
      <c r="J550" s="71">
        <v>-2.5855015545737214E-2</v>
      </c>
      <c r="K550" s="71">
        <v>6955.21</v>
      </c>
      <c r="L550" s="71">
        <v>-1.2436814903163507E-2</v>
      </c>
      <c r="M550" s="13"/>
      <c r="O550" s="12"/>
      <c r="P550" s="12"/>
    </row>
    <row r="551" spans="1:16" x14ac:dyDescent="0.2">
      <c r="A551" s="70">
        <v>43397</v>
      </c>
      <c r="B551" s="31">
        <v>3599.5</v>
      </c>
      <c r="C551" s="32">
        <v>3421517</v>
      </c>
      <c r="D551" s="31">
        <v>3891.8250000000003</v>
      </c>
      <c r="E551" s="20">
        <v>880110.02500000002</v>
      </c>
      <c r="F551" s="73">
        <v>3847184.1583333332</v>
      </c>
      <c r="G551" s="71">
        <v>-7.9922833126636617E-3</v>
      </c>
      <c r="H551" s="71">
        <v>-0.14743271428571436</v>
      </c>
      <c r="I551" s="71">
        <v>408.66</v>
      </c>
      <c r="J551" s="71">
        <v>-1.9317990928943263E-2</v>
      </c>
      <c r="K551" s="71">
        <v>6962.98</v>
      </c>
      <c r="L551" s="71">
        <v>1.1171481522482818E-3</v>
      </c>
      <c r="M551" s="13"/>
      <c r="O551" s="12"/>
      <c r="P551" s="12"/>
    </row>
    <row r="552" spans="1:16" x14ac:dyDescent="0.2">
      <c r="A552" s="70">
        <v>43398</v>
      </c>
      <c r="B552" s="31">
        <v>3655.5</v>
      </c>
      <c r="C552" s="32">
        <v>3385733</v>
      </c>
      <c r="D552" s="31">
        <v>3850.98</v>
      </c>
      <c r="E552" s="20">
        <v>874705.51249999995</v>
      </c>
      <c r="F552" s="73">
        <v>3843370.5123966942</v>
      </c>
      <c r="G552" s="71">
        <v>1.5557716349492878E-2</v>
      </c>
      <c r="H552" s="71">
        <v>-9.9947483677910731E-2</v>
      </c>
      <c r="I552" s="71">
        <v>412.57</v>
      </c>
      <c r="J552" s="71">
        <v>9.5678559193461687E-3</v>
      </c>
      <c r="K552" s="71">
        <v>7004.1</v>
      </c>
      <c r="L552" s="71">
        <v>5.9055174652233866E-3</v>
      </c>
      <c r="M552" s="13"/>
      <c r="O552" s="12"/>
      <c r="P552" s="12"/>
    </row>
    <row r="553" spans="1:16" x14ac:dyDescent="0.2">
      <c r="A553" s="70">
        <v>43399</v>
      </c>
      <c r="B553" s="31">
        <v>3664.5</v>
      </c>
      <c r="C553" s="32">
        <v>3131408</v>
      </c>
      <c r="D553" s="31">
        <v>3834.7049999999999</v>
      </c>
      <c r="E553" s="20">
        <v>882171.32499999995</v>
      </c>
      <c r="F553" s="73">
        <v>3833778.8879999998</v>
      </c>
      <c r="G553" s="71">
        <v>2.4620434961017956E-3</v>
      </c>
      <c r="H553" s="71">
        <v>-0.10635811084142399</v>
      </c>
      <c r="I553" s="71">
        <v>412.1</v>
      </c>
      <c r="J553" s="71">
        <v>-1.1392006205006577E-3</v>
      </c>
      <c r="K553" s="71">
        <v>6939.56</v>
      </c>
      <c r="L553" s="71">
        <v>-9.2146028754586107E-3</v>
      </c>
      <c r="M553" s="13"/>
      <c r="O553" s="12"/>
      <c r="P553" s="12"/>
    </row>
    <row r="554" spans="1:16" x14ac:dyDescent="0.2">
      <c r="A554" s="70">
        <v>43402</v>
      </c>
      <c r="B554" s="31">
        <v>3724</v>
      </c>
      <c r="C554" s="72">
        <v>2937490</v>
      </c>
      <c r="D554" s="71">
        <v>3832.08</v>
      </c>
      <c r="E554" s="73">
        <v>879081.28749999998</v>
      </c>
      <c r="F554" s="73">
        <v>3826439.4559999998</v>
      </c>
      <c r="G554" s="71">
        <v>1.6236867239732611E-2</v>
      </c>
      <c r="H554" s="71">
        <v>-9.7067095046854068E-2</v>
      </c>
      <c r="I554" s="71">
        <v>415.72</v>
      </c>
      <c r="J554" s="71">
        <v>8.7842756612472872E-3</v>
      </c>
      <c r="K554" s="71">
        <v>7026.32</v>
      </c>
      <c r="L554" s="71">
        <v>1.2502233571004329E-2</v>
      </c>
      <c r="M554" s="13"/>
      <c r="O554" s="12"/>
      <c r="P554" s="12"/>
    </row>
    <row r="555" spans="1:16" x14ac:dyDescent="0.2">
      <c r="A555" s="70">
        <v>43403</v>
      </c>
      <c r="B555" s="31">
        <v>3707.5</v>
      </c>
      <c r="C555" s="32">
        <v>3094457</v>
      </c>
      <c r="D555" s="31">
        <v>3837.1200000000003</v>
      </c>
      <c r="E555" s="20">
        <v>879231.375</v>
      </c>
      <c r="F555" s="73">
        <v>3821133.6880000001</v>
      </c>
      <c r="G555" s="71">
        <v>-4.4307196562836104E-3</v>
      </c>
      <c r="H555" s="71">
        <v>-0.13307503267973853</v>
      </c>
      <c r="I555" s="71">
        <v>412</v>
      </c>
      <c r="J555" s="71">
        <v>-8.9483306071395097E-3</v>
      </c>
      <c r="K555" s="71">
        <v>7035.85</v>
      </c>
      <c r="L555" s="71">
        <v>1.3563287752338393E-3</v>
      </c>
      <c r="M555" s="13"/>
      <c r="O555" s="12"/>
      <c r="P555" s="12"/>
    </row>
    <row r="556" spans="1:16" x14ac:dyDescent="0.2">
      <c r="A556" s="70">
        <v>43404</v>
      </c>
      <c r="B556" s="31">
        <v>3803.5</v>
      </c>
      <c r="C556" s="32">
        <v>3637703</v>
      </c>
      <c r="D556" s="31">
        <v>3853.71</v>
      </c>
      <c r="E556" s="20">
        <v>877336.6</v>
      </c>
      <c r="F556" s="73">
        <v>3823045.4559999998</v>
      </c>
      <c r="G556" s="71">
        <v>2.5893459204315628E-2</v>
      </c>
      <c r="H556" s="71">
        <v>-0.10274240183246086</v>
      </c>
      <c r="I556" s="71">
        <v>426.44</v>
      </c>
      <c r="J556" s="71">
        <v>3.5048543689320422E-2</v>
      </c>
      <c r="K556" s="71">
        <v>7128.1</v>
      </c>
      <c r="L556" s="71">
        <v>1.3111422216221191E-2</v>
      </c>
      <c r="M556" s="13"/>
      <c r="O556" s="12"/>
      <c r="P556" s="12"/>
    </row>
    <row r="557" spans="1:16" x14ac:dyDescent="0.2">
      <c r="A557" s="70">
        <v>43405</v>
      </c>
      <c r="B557" s="31">
        <v>3855.5</v>
      </c>
      <c r="C557" s="32">
        <v>3136111</v>
      </c>
      <c r="D557" s="31">
        <v>3896.55</v>
      </c>
      <c r="E557" s="20">
        <v>878302.96250000002</v>
      </c>
      <c r="F557" s="73">
        <v>3810156.48</v>
      </c>
      <c r="G557" s="71">
        <v>1.3671618246352102E-2</v>
      </c>
      <c r="H557" s="71">
        <v>-0.10779775641025635</v>
      </c>
      <c r="I557" s="71">
        <v>435.84</v>
      </c>
      <c r="J557" s="71">
        <v>2.2042960322671279E-2</v>
      </c>
      <c r="K557" s="71">
        <v>7114.66</v>
      </c>
      <c r="L557" s="71">
        <v>-1.8854954335658647E-3</v>
      </c>
      <c r="M557" s="13"/>
      <c r="O557" s="12"/>
      <c r="P557" s="12"/>
    </row>
    <row r="558" spans="1:16" x14ac:dyDescent="0.2">
      <c r="A558" s="70">
        <v>43406</v>
      </c>
      <c r="B558" s="31">
        <v>3853</v>
      </c>
      <c r="C558" s="32">
        <v>3412605</v>
      </c>
      <c r="D558" s="31">
        <v>3938.55</v>
      </c>
      <c r="E558" s="20">
        <v>875950.35</v>
      </c>
      <c r="F558" s="73">
        <v>3807453.68</v>
      </c>
      <c r="G558" s="71">
        <v>-6.4842432888079227E-4</v>
      </c>
      <c r="H558" s="71">
        <v>-0.11342160265407686</v>
      </c>
      <c r="I558" s="71">
        <v>436.78</v>
      </c>
      <c r="J558" s="71">
        <v>2.156754772393521E-3</v>
      </c>
      <c r="K558" s="71">
        <v>7094.12</v>
      </c>
      <c r="L558" s="71">
        <v>-2.8869967082053583E-3</v>
      </c>
      <c r="M558" s="13"/>
      <c r="O558" s="12"/>
      <c r="P558" s="12"/>
    </row>
    <row r="559" spans="1:16" x14ac:dyDescent="0.2">
      <c r="A559" s="70">
        <v>43409</v>
      </c>
      <c r="B559" s="31">
        <v>3924</v>
      </c>
      <c r="C559" s="32">
        <v>3541160</v>
      </c>
      <c r="D559" s="31">
        <v>3978.1349999999998</v>
      </c>
      <c r="E559" s="20">
        <v>864993.1</v>
      </c>
      <c r="F559" s="73">
        <v>3815834.4479999999</v>
      </c>
      <c r="G559" s="71">
        <v>1.8427199584739151E-2</v>
      </c>
      <c r="H559" s="71">
        <v>-0.10838794121341544</v>
      </c>
      <c r="I559" s="71">
        <v>438.59</v>
      </c>
      <c r="J559" s="71">
        <v>4.1439626356518655E-3</v>
      </c>
      <c r="K559" s="71">
        <v>7103.84</v>
      </c>
      <c r="L559" s="71">
        <v>1.3701487992874295E-3</v>
      </c>
      <c r="M559" s="13"/>
      <c r="O559" s="12"/>
      <c r="P559" s="12"/>
    </row>
    <row r="560" spans="1:16" x14ac:dyDescent="0.2">
      <c r="A560" s="70">
        <v>43410</v>
      </c>
      <c r="B560" s="31">
        <v>3868.5</v>
      </c>
      <c r="C560" s="32">
        <v>2553826</v>
      </c>
      <c r="D560" s="31">
        <v>4020.1349999999998</v>
      </c>
      <c r="E560" s="20">
        <v>872601.55</v>
      </c>
      <c r="F560" s="73">
        <v>3804928.4879999999</v>
      </c>
      <c r="G560" s="71">
        <v>-1.414373088685017E-2</v>
      </c>
      <c r="H560" s="71">
        <v>-0.1372649846153845</v>
      </c>
      <c r="I560" s="71">
        <v>433.46</v>
      </c>
      <c r="J560" s="71">
        <v>-1.169657310928196E-2</v>
      </c>
      <c r="K560" s="71">
        <v>7040.68</v>
      </c>
      <c r="L560" s="71">
        <v>-8.8909660127479695E-3</v>
      </c>
      <c r="M560" s="13"/>
      <c r="O560" s="12"/>
      <c r="P560" s="12"/>
    </row>
    <row r="561" spans="1:16" x14ac:dyDescent="0.2">
      <c r="A561" s="70">
        <v>43411</v>
      </c>
      <c r="B561" s="31">
        <v>3930.5</v>
      </c>
      <c r="C561" s="32">
        <v>2995528</v>
      </c>
      <c r="D561" s="31">
        <v>4053.9450000000002</v>
      </c>
      <c r="E561" s="20">
        <v>847965.52500000002</v>
      </c>
      <c r="F561" s="73">
        <v>3804731.3679999998</v>
      </c>
      <c r="G561" s="71">
        <v>1.6026883805092318E-2</v>
      </c>
      <c r="H561" s="71">
        <v>-0.12716293538461543</v>
      </c>
      <c r="I561" s="71">
        <v>437.86</v>
      </c>
      <c r="J561" s="71">
        <v>1.0150878973838484E-2</v>
      </c>
      <c r="K561" s="71">
        <v>7117.28</v>
      </c>
      <c r="L561" s="71">
        <v>1.0879630944738317E-2</v>
      </c>
      <c r="M561" s="13"/>
      <c r="O561" s="12"/>
      <c r="P561" s="12"/>
    </row>
    <row r="562" spans="1:16" x14ac:dyDescent="0.2">
      <c r="A562" s="70">
        <v>43412</v>
      </c>
      <c r="B562" s="31">
        <v>3979.5</v>
      </c>
      <c r="C562" s="32">
        <v>4016382</v>
      </c>
      <c r="D562" s="31">
        <v>4080.6150000000002</v>
      </c>
      <c r="E562" s="20">
        <v>834814.85</v>
      </c>
      <c r="F562" s="71">
        <v>3809546.0639999998</v>
      </c>
      <c r="G562" s="71">
        <v>1.2466607301869992E-2</v>
      </c>
      <c r="H562" s="71">
        <v>-0.12092512886597939</v>
      </c>
      <c r="I562" s="71">
        <v>442.21</v>
      </c>
      <c r="J562" s="71">
        <v>9.934682318549326E-3</v>
      </c>
      <c r="K562" s="71">
        <v>7140.68</v>
      </c>
      <c r="L562" s="71">
        <v>3.2877728570466225E-3</v>
      </c>
      <c r="M562" s="13"/>
    </row>
    <row r="563" spans="1:16" x14ac:dyDescent="0.2">
      <c r="A563" s="70">
        <v>43413</v>
      </c>
      <c r="B563" s="31">
        <v>3849.5</v>
      </c>
      <c r="C563" s="32">
        <v>3353978</v>
      </c>
      <c r="D563" s="31">
        <v>4106.6549999999997</v>
      </c>
      <c r="E563" s="20">
        <v>812132.8</v>
      </c>
      <c r="F563" s="71">
        <v>3796947.8</v>
      </c>
      <c r="G563" s="71">
        <v>-3.2667420530217317E-2</v>
      </c>
      <c r="H563" s="71">
        <v>-0.1489681029176414</v>
      </c>
      <c r="I563" s="71">
        <v>427.12</v>
      </c>
      <c r="J563" s="71">
        <v>-3.4124058705140015E-2</v>
      </c>
      <c r="K563" s="71">
        <v>7105.34</v>
      </c>
      <c r="L563" s="71">
        <v>-4.9491084882672398E-3</v>
      </c>
      <c r="M563" s="13"/>
    </row>
    <row r="564" spans="1:16" x14ac:dyDescent="0.2">
      <c r="A564" s="70">
        <v>43416</v>
      </c>
      <c r="B564" s="31">
        <v>3885</v>
      </c>
      <c r="C564" s="32">
        <v>6259132</v>
      </c>
      <c r="D564" s="31">
        <v>4105.92</v>
      </c>
      <c r="E564" s="20">
        <v>814986.0625</v>
      </c>
      <c r="F564" s="71">
        <v>3816248.7760000001</v>
      </c>
      <c r="G564" s="71">
        <v>9.2219768801142799E-3</v>
      </c>
      <c r="H564" s="71">
        <v>-0.15981817631387751</v>
      </c>
      <c r="I564" s="71">
        <v>423.15</v>
      </c>
      <c r="J564" s="71">
        <v>-9.294811762502353E-3</v>
      </c>
      <c r="K564" s="71">
        <v>7053.08</v>
      </c>
      <c r="L564" s="71">
        <v>-7.3550315678068134E-3</v>
      </c>
      <c r="M564" s="13"/>
    </row>
    <row r="565" spans="1:16" x14ac:dyDescent="0.2">
      <c r="A565" s="70">
        <v>43417</v>
      </c>
      <c r="B565" s="31">
        <v>3846</v>
      </c>
      <c r="C565" s="32">
        <v>6364133</v>
      </c>
      <c r="D565" s="31">
        <v>4097.7300000000005</v>
      </c>
      <c r="E565" s="20">
        <v>861840.38749999995</v>
      </c>
      <c r="F565" s="71">
        <v>3836487.92</v>
      </c>
      <c r="G565" s="71">
        <v>-1.0038610038610063E-2</v>
      </c>
      <c r="H565" s="71">
        <v>-0.13721766240218614</v>
      </c>
      <c r="I565" s="71">
        <v>421.98</v>
      </c>
      <c r="J565" s="71">
        <v>-2.7649769585252892E-3</v>
      </c>
      <c r="K565" s="71">
        <v>7053.76</v>
      </c>
      <c r="L565" s="71">
        <v>9.6411780385441403E-5</v>
      </c>
      <c r="M565" s="13"/>
    </row>
    <row r="566" spans="1:16" x14ac:dyDescent="0.2">
      <c r="A566" s="70">
        <v>43418</v>
      </c>
      <c r="B566" s="31">
        <v>3710</v>
      </c>
      <c r="C566" s="32">
        <v>5688739</v>
      </c>
      <c r="D566" s="31">
        <v>4093.0050000000001</v>
      </c>
      <c r="E566" s="20">
        <v>894064.61250000005</v>
      </c>
      <c r="F566" s="71">
        <v>3859259.72</v>
      </c>
      <c r="G566" s="71">
        <v>-3.5361414456578255E-2</v>
      </c>
      <c r="H566" s="71">
        <v>-0.14737162162162165</v>
      </c>
      <c r="I566" s="71">
        <v>415.03</v>
      </c>
      <c r="J566" s="71">
        <v>-1.6469974880326199E-2</v>
      </c>
      <c r="K566" s="71">
        <v>7033.79</v>
      </c>
      <c r="L566" s="71">
        <v>-2.8311141859094224E-3</v>
      </c>
      <c r="M566" s="13"/>
    </row>
    <row r="567" spans="1:16" x14ac:dyDescent="0.2">
      <c r="A567" s="70">
        <v>43419</v>
      </c>
      <c r="B567" s="31">
        <v>3800.5</v>
      </c>
      <c r="C567" s="32">
        <v>4340338</v>
      </c>
      <c r="D567" s="31">
        <v>4046.7000000000003</v>
      </c>
      <c r="E567" s="20">
        <v>908588.625</v>
      </c>
      <c r="F567" s="71">
        <v>3863970.8879999998</v>
      </c>
      <c r="G567" s="71">
        <v>2.439353099730468E-2</v>
      </c>
      <c r="H567" s="71">
        <v>-0.14400865878725588</v>
      </c>
      <c r="I567" s="71">
        <v>417.76</v>
      </c>
      <c r="J567" s="71">
        <v>6.5778377466689797E-3</v>
      </c>
      <c r="K567" s="71">
        <v>7038.01</v>
      </c>
      <c r="L567" s="71">
        <v>5.9996104518345028E-4</v>
      </c>
      <c r="M567" s="13"/>
    </row>
    <row r="568" spans="1:16" x14ac:dyDescent="0.2">
      <c r="A568" s="70">
        <v>43420</v>
      </c>
      <c r="B568" s="31">
        <v>3910</v>
      </c>
      <c r="C568" s="32">
        <v>3991501</v>
      </c>
      <c r="D568" s="31">
        <v>4009.11</v>
      </c>
      <c r="E568" s="20">
        <v>927285.76249999995</v>
      </c>
      <c r="F568" s="71">
        <v>3839293.4879999999</v>
      </c>
      <c r="G568" s="71">
        <v>2.8811998421260254E-2</v>
      </c>
      <c r="H568" s="71">
        <v>-0.13438683646450633</v>
      </c>
      <c r="I568" s="71">
        <v>421.26</v>
      </c>
      <c r="J568" s="71">
        <v>8.3780160857909181E-3</v>
      </c>
      <c r="K568" s="71">
        <v>7013.88</v>
      </c>
      <c r="L568" s="71">
        <v>-3.4285259611737118E-3</v>
      </c>
      <c r="M568" s="13"/>
    </row>
    <row r="569" spans="1:16" x14ac:dyDescent="0.2">
      <c r="A569" s="70">
        <v>43423</v>
      </c>
      <c r="B569" s="31">
        <v>3889</v>
      </c>
      <c r="C569" s="32">
        <v>2726794</v>
      </c>
      <c r="D569" s="31">
        <v>4021.8150000000005</v>
      </c>
      <c r="E569" s="20">
        <v>940413.46250000002</v>
      </c>
      <c r="F569" s="71">
        <v>3827305.0559999999</v>
      </c>
      <c r="G569" s="71">
        <v>-5.3708439897698357E-3</v>
      </c>
      <c r="H569" s="71">
        <v>-0.13687111027190335</v>
      </c>
      <c r="I569" s="71">
        <v>420.23</v>
      </c>
      <c r="J569" s="71">
        <v>-2.4450458149360976E-3</v>
      </c>
      <c r="K569" s="71">
        <v>7000.89</v>
      </c>
      <c r="L569" s="71">
        <v>-1.8520419511026676E-3</v>
      </c>
      <c r="M569" s="13"/>
    </row>
    <row r="570" spans="1:16" x14ac:dyDescent="0.2">
      <c r="A570" s="70">
        <v>43424</v>
      </c>
      <c r="B570" s="31">
        <v>3808</v>
      </c>
      <c r="C570" s="32">
        <v>3348188</v>
      </c>
      <c r="D570" s="31">
        <v>4022.6550000000002</v>
      </c>
      <c r="E570" s="20">
        <v>942998.23750000005</v>
      </c>
      <c r="F570" s="71">
        <v>3829422.24</v>
      </c>
      <c r="G570" s="71">
        <v>-2.0827976343533061E-2</v>
      </c>
      <c r="H570" s="71">
        <v>-0.15716775162744112</v>
      </c>
      <c r="I570" s="71">
        <v>410.65</v>
      </c>
      <c r="J570" s="71">
        <v>-2.2797039716345946E-2</v>
      </c>
      <c r="K570" s="71">
        <v>6947.92</v>
      </c>
      <c r="L570" s="71">
        <v>-7.5661808712892409E-3</v>
      </c>
      <c r="M570" s="13"/>
    </row>
    <row r="571" spans="1:16" x14ac:dyDescent="0.2">
      <c r="A571" s="70">
        <v>43425</v>
      </c>
      <c r="B571" s="31">
        <v>3850</v>
      </c>
      <c r="C571" s="32">
        <v>2765274</v>
      </c>
      <c r="D571" s="31">
        <v>4014.6750000000002</v>
      </c>
      <c r="E571" s="20">
        <v>942052.4375</v>
      </c>
      <c r="F571" s="71">
        <v>3820976.6190476189</v>
      </c>
      <c r="G571" s="71">
        <v>1.1029411764705843E-2</v>
      </c>
      <c r="H571" s="71">
        <v>-0.12421216041397143</v>
      </c>
      <c r="I571" s="71">
        <v>415.8</v>
      </c>
      <c r="J571" s="71">
        <v>1.2541093388530378E-2</v>
      </c>
      <c r="K571" s="71">
        <v>7050.23</v>
      </c>
      <c r="L571" s="71">
        <v>1.4725270296721771E-2</v>
      </c>
      <c r="M571" s="13"/>
    </row>
    <row r="572" spans="1:16" x14ac:dyDescent="0.2">
      <c r="A572" s="70">
        <v>43426</v>
      </c>
      <c r="B572" s="31">
        <v>3768</v>
      </c>
      <c r="C572" s="32">
        <v>2109761</v>
      </c>
      <c r="D572" s="31">
        <v>4044.0750000000003</v>
      </c>
      <c r="E572" s="20">
        <v>933849.4</v>
      </c>
      <c r="F572" s="71">
        <v>3807268.8730158731</v>
      </c>
      <c r="G572" s="71">
        <v>-2.1298701298701261E-2</v>
      </c>
      <c r="H572" s="71">
        <v>-0.13157922617501938</v>
      </c>
      <c r="I572" s="71">
        <v>409.32</v>
      </c>
      <c r="J572" s="71">
        <v>-1.558441558441559E-2</v>
      </c>
      <c r="K572" s="71">
        <v>6960.32</v>
      </c>
      <c r="L572" s="71">
        <v>-1.2752775441368547E-2</v>
      </c>
      <c r="M572" s="13"/>
    </row>
    <row r="573" spans="1:16" x14ac:dyDescent="0.2">
      <c r="A573" s="70">
        <v>43427</v>
      </c>
      <c r="B573" s="31">
        <v>3642</v>
      </c>
      <c r="C573" s="32">
        <v>3872745</v>
      </c>
      <c r="D573" s="31">
        <v>4037.25</v>
      </c>
      <c r="E573" s="20">
        <v>917899.75</v>
      </c>
      <c r="F573" s="71">
        <v>3811375.3174603176</v>
      </c>
      <c r="G573" s="71">
        <v>-3.3439490445859921E-2</v>
      </c>
      <c r="H573" s="71">
        <v>-0.15941805157593125</v>
      </c>
      <c r="I573" s="71">
        <v>398.6</v>
      </c>
      <c r="J573" s="71">
        <v>-2.6189778168669964E-2</v>
      </c>
      <c r="K573" s="71">
        <v>6952.86</v>
      </c>
      <c r="L573" s="71">
        <v>-1.0717898027676753E-3</v>
      </c>
      <c r="M573" s="13"/>
    </row>
    <row r="574" spans="1:16" x14ac:dyDescent="0.2">
      <c r="A574" s="70">
        <v>43430</v>
      </c>
      <c r="B574" s="31">
        <v>3629</v>
      </c>
      <c r="C574" s="32">
        <v>3223658</v>
      </c>
      <c r="D574" s="31">
        <v>3980.9700000000003</v>
      </c>
      <c r="E574" s="20">
        <v>926666.46250000002</v>
      </c>
      <c r="F574" s="71">
        <v>3801628.8492063493</v>
      </c>
      <c r="G574" s="71">
        <v>-3.5694673256452258E-3</v>
      </c>
      <c r="H574" s="71">
        <v>-0.1315393787981094</v>
      </c>
      <c r="I574" s="71">
        <v>400.72</v>
      </c>
      <c r="J574" s="71">
        <v>5.3186151530355552E-3</v>
      </c>
      <c r="K574" s="71">
        <v>7036</v>
      </c>
      <c r="L574" s="71">
        <v>1.1957669218134681E-2</v>
      </c>
      <c r="M574" s="13"/>
    </row>
    <row r="575" spans="1:16" x14ac:dyDescent="0.2">
      <c r="A575" s="70">
        <v>43431</v>
      </c>
      <c r="B575" s="31">
        <v>3554</v>
      </c>
      <c r="C575" s="32">
        <v>3768967</v>
      </c>
      <c r="D575" s="31">
        <v>3926.3700000000003</v>
      </c>
      <c r="E575" s="20">
        <v>930243.5625</v>
      </c>
      <c r="F575" s="71">
        <v>3810411.1746031744</v>
      </c>
      <c r="G575" s="71">
        <v>-2.0666850372003331E-2</v>
      </c>
      <c r="H575" s="71">
        <v>-0.14650883152173899</v>
      </c>
      <c r="I575" s="71">
        <v>391.22</v>
      </c>
      <c r="J575" s="71">
        <v>-2.3707326811738816E-2</v>
      </c>
      <c r="K575" s="71">
        <v>7016.85</v>
      </c>
      <c r="L575" s="71">
        <v>-2.7217168845934392E-3</v>
      </c>
      <c r="M575" s="13"/>
    </row>
    <row r="576" spans="1:16" x14ac:dyDescent="0.2">
      <c r="D576" s="9" t="s">
        <v>22</v>
      </c>
      <c r="E576" s="8" t="s">
        <v>22</v>
      </c>
      <c r="F576" s="7" t="s">
        <v>22</v>
      </c>
    </row>
    <row r="577" spans="4:6" x14ac:dyDescent="0.2">
      <c r="D577" s="9" t="s">
        <v>22</v>
      </c>
      <c r="E577" s="8" t="s">
        <v>22</v>
      </c>
      <c r="F577" s="7" t="s">
        <v>22</v>
      </c>
    </row>
    <row r="578" spans="4:6" x14ac:dyDescent="0.2">
      <c r="D578" s="9" t="s">
        <v>22</v>
      </c>
      <c r="E578" s="8" t="s">
        <v>22</v>
      </c>
      <c r="F578" s="7" t="s">
        <v>22</v>
      </c>
    </row>
    <row r="579" spans="4:6" x14ac:dyDescent="0.2">
      <c r="D579" s="9" t="s">
        <v>22</v>
      </c>
      <c r="E579" s="8" t="s">
        <v>22</v>
      </c>
      <c r="F579" s="7" t="s">
        <v>22</v>
      </c>
    </row>
    <row r="580" spans="4:6" x14ac:dyDescent="0.2">
      <c r="D580" s="9" t="s">
        <v>22</v>
      </c>
      <c r="E580" s="8" t="s">
        <v>22</v>
      </c>
      <c r="F580" s="7" t="s">
        <v>22</v>
      </c>
    </row>
    <row r="581" spans="4:6" x14ac:dyDescent="0.2">
      <c r="D581" s="9" t="s">
        <v>22</v>
      </c>
      <c r="E581" s="8" t="s">
        <v>22</v>
      </c>
      <c r="F581" s="7" t="s">
        <v>22</v>
      </c>
    </row>
    <row r="582" spans="4:6" x14ac:dyDescent="0.2">
      <c r="D582" s="9" t="s">
        <v>22</v>
      </c>
      <c r="E582" s="8" t="s">
        <v>22</v>
      </c>
      <c r="F582" s="7" t="s">
        <v>22</v>
      </c>
    </row>
    <row r="583" spans="4:6" x14ac:dyDescent="0.2">
      <c r="D583" s="9" t="s">
        <v>22</v>
      </c>
      <c r="E583" s="8" t="s">
        <v>22</v>
      </c>
      <c r="F583" s="7" t="s">
        <v>22</v>
      </c>
    </row>
    <row r="584" spans="4:6" x14ac:dyDescent="0.2">
      <c r="D584" s="9" t="s">
        <v>22</v>
      </c>
      <c r="E584" s="8" t="s">
        <v>22</v>
      </c>
      <c r="F584" s="7" t="s">
        <v>22</v>
      </c>
    </row>
    <row r="585" spans="4:6" x14ac:dyDescent="0.2">
      <c r="D585" s="9" t="s">
        <v>22</v>
      </c>
      <c r="E585" s="8" t="s">
        <v>22</v>
      </c>
      <c r="F585" s="7" t="s">
        <v>22</v>
      </c>
    </row>
    <row r="586" spans="4:6" x14ac:dyDescent="0.2">
      <c r="D586" s="9" t="s">
        <v>22</v>
      </c>
      <c r="E586" s="8" t="s">
        <v>22</v>
      </c>
      <c r="F586" s="7" t="s">
        <v>22</v>
      </c>
    </row>
    <row r="587" spans="4:6" x14ac:dyDescent="0.2">
      <c r="D587" s="9" t="s">
        <v>22</v>
      </c>
      <c r="E587" s="8" t="s">
        <v>22</v>
      </c>
      <c r="F587" s="7" t="s">
        <v>22</v>
      </c>
    </row>
    <row r="588" spans="4:6" x14ac:dyDescent="0.2">
      <c r="D588" s="9" t="s">
        <v>22</v>
      </c>
      <c r="E588" s="8" t="s">
        <v>22</v>
      </c>
      <c r="F588" s="7" t="s">
        <v>22</v>
      </c>
    </row>
    <row r="589" spans="4:6" x14ac:dyDescent="0.2">
      <c r="D589" s="9" t="s">
        <v>22</v>
      </c>
      <c r="E589" s="8" t="s">
        <v>22</v>
      </c>
      <c r="F589" s="7" t="s">
        <v>22</v>
      </c>
    </row>
    <row r="590" spans="4:6" x14ac:dyDescent="0.2">
      <c r="D590" s="9" t="s">
        <v>22</v>
      </c>
      <c r="E590" s="8" t="s">
        <v>22</v>
      </c>
      <c r="F590" s="7" t="s">
        <v>22</v>
      </c>
    </row>
    <row r="591" spans="4:6" x14ac:dyDescent="0.2">
      <c r="D591" s="9" t="s">
        <v>22</v>
      </c>
      <c r="E591" s="8" t="s">
        <v>22</v>
      </c>
      <c r="F591" s="7" t="s">
        <v>22</v>
      </c>
    </row>
    <row r="592" spans="4:6" x14ac:dyDescent="0.2">
      <c r="D592" s="9" t="s">
        <v>22</v>
      </c>
      <c r="E592" s="8" t="s">
        <v>22</v>
      </c>
      <c r="F592" s="7" t="s">
        <v>22</v>
      </c>
    </row>
    <row r="593" spans="4:6" x14ac:dyDescent="0.2">
      <c r="D593" s="9" t="s">
        <v>22</v>
      </c>
      <c r="E593" s="8" t="s">
        <v>22</v>
      </c>
      <c r="F593" s="7" t="s">
        <v>22</v>
      </c>
    </row>
    <row r="594" spans="4:6" x14ac:dyDescent="0.2">
      <c r="D594" s="9" t="s">
        <v>22</v>
      </c>
      <c r="E594" s="8" t="s">
        <v>22</v>
      </c>
      <c r="F594" s="7" t="s">
        <v>22</v>
      </c>
    </row>
    <row r="595" spans="4:6" x14ac:dyDescent="0.2">
      <c r="D595" s="9" t="s">
        <v>22</v>
      </c>
      <c r="E595" s="8" t="s">
        <v>22</v>
      </c>
      <c r="F595" s="7" t="s">
        <v>22</v>
      </c>
    </row>
    <row r="596" spans="4:6" x14ac:dyDescent="0.2">
      <c r="D596" s="9" t="s">
        <v>22</v>
      </c>
      <c r="E596" s="8" t="s">
        <v>22</v>
      </c>
      <c r="F596" s="7" t="s">
        <v>22</v>
      </c>
    </row>
    <row r="597" spans="4:6" x14ac:dyDescent="0.2">
      <c r="D597" s="9" t="s">
        <v>22</v>
      </c>
      <c r="E597" s="8" t="s">
        <v>22</v>
      </c>
      <c r="F597" s="7" t="s">
        <v>22</v>
      </c>
    </row>
    <row r="598" spans="4:6" x14ac:dyDescent="0.2">
      <c r="D598" s="9" t="s">
        <v>22</v>
      </c>
      <c r="E598" s="8" t="s">
        <v>22</v>
      </c>
      <c r="F598" s="7" t="s">
        <v>22</v>
      </c>
    </row>
    <row r="599" spans="4:6" x14ac:dyDescent="0.2">
      <c r="D599" s="9" t="s">
        <v>22</v>
      </c>
      <c r="E599" s="8" t="s">
        <v>22</v>
      </c>
      <c r="F599" s="7" t="s">
        <v>22</v>
      </c>
    </row>
    <row r="600" spans="4:6" x14ac:dyDescent="0.2">
      <c r="D600" s="9" t="s">
        <v>22</v>
      </c>
      <c r="E600" s="8" t="s">
        <v>22</v>
      </c>
      <c r="F600" s="7" t="s">
        <v>22</v>
      </c>
    </row>
    <row r="601" spans="4:6" x14ac:dyDescent="0.2">
      <c r="D601" s="9" t="s">
        <v>22</v>
      </c>
      <c r="E601" s="8" t="s">
        <v>22</v>
      </c>
      <c r="F601" s="7" t="s">
        <v>22</v>
      </c>
    </row>
    <row r="602" spans="4:6" x14ac:dyDescent="0.2">
      <c r="D602" s="9" t="s">
        <v>22</v>
      </c>
      <c r="E602" s="8" t="s">
        <v>22</v>
      </c>
      <c r="F602" s="7" t="s">
        <v>22</v>
      </c>
    </row>
    <row r="603" spans="4:6" x14ac:dyDescent="0.2">
      <c r="D603" s="9" t="s">
        <v>22</v>
      </c>
      <c r="E603" s="8" t="s">
        <v>22</v>
      </c>
      <c r="F603" s="7" t="s">
        <v>22</v>
      </c>
    </row>
    <row r="604" spans="4:6" x14ac:dyDescent="0.2">
      <c r="D604" s="9" t="s">
        <v>22</v>
      </c>
      <c r="E604" s="8" t="s">
        <v>22</v>
      </c>
      <c r="F604" s="7" t="s">
        <v>22</v>
      </c>
    </row>
    <row r="605" spans="4:6" x14ac:dyDescent="0.2">
      <c r="D605" s="9" t="s">
        <v>22</v>
      </c>
      <c r="E605" s="8" t="s">
        <v>22</v>
      </c>
      <c r="F605" s="7" t="s">
        <v>22</v>
      </c>
    </row>
    <row r="606" spans="4:6" x14ac:dyDescent="0.2">
      <c r="D606" s="9" t="s">
        <v>22</v>
      </c>
      <c r="E606" s="8" t="s">
        <v>22</v>
      </c>
      <c r="F606" s="7" t="s">
        <v>22</v>
      </c>
    </row>
    <row r="607" spans="4:6" x14ac:dyDescent="0.2">
      <c r="D607" s="9" t="s">
        <v>22</v>
      </c>
      <c r="E607" s="8" t="s">
        <v>22</v>
      </c>
      <c r="F607" s="7" t="s">
        <v>22</v>
      </c>
    </row>
    <row r="608" spans="4:6" x14ac:dyDescent="0.2">
      <c r="D608" s="9" t="s">
        <v>22</v>
      </c>
      <c r="E608" s="8" t="s">
        <v>22</v>
      </c>
      <c r="F608" s="7" t="s">
        <v>22</v>
      </c>
    </row>
    <row r="609" spans="4:6" x14ac:dyDescent="0.2">
      <c r="D609" s="9" t="s">
        <v>22</v>
      </c>
      <c r="E609" s="8" t="s">
        <v>22</v>
      </c>
      <c r="F609" s="7" t="s">
        <v>22</v>
      </c>
    </row>
    <row r="610" spans="4:6" x14ac:dyDescent="0.2">
      <c r="D610" s="9" t="s">
        <v>22</v>
      </c>
      <c r="E610" s="8" t="s">
        <v>22</v>
      </c>
      <c r="F610" s="7" t="s">
        <v>22</v>
      </c>
    </row>
    <row r="611" spans="4:6" x14ac:dyDescent="0.2">
      <c r="D611" s="9" t="s">
        <v>22</v>
      </c>
      <c r="E611" s="8" t="s">
        <v>22</v>
      </c>
      <c r="F611" s="7" t="s">
        <v>22</v>
      </c>
    </row>
    <row r="612" spans="4:6" x14ac:dyDescent="0.2">
      <c r="D612" s="9" t="s">
        <v>22</v>
      </c>
      <c r="E612" s="8" t="s">
        <v>22</v>
      </c>
      <c r="F612" s="7" t="s">
        <v>22</v>
      </c>
    </row>
    <row r="613" spans="4:6" x14ac:dyDescent="0.2">
      <c r="D613" s="9" t="s">
        <v>22</v>
      </c>
      <c r="E613" s="8" t="s">
        <v>22</v>
      </c>
      <c r="F613" s="7" t="s">
        <v>22</v>
      </c>
    </row>
    <row r="614" spans="4:6" x14ac:dyDescent="0.2">
      <c r="D614" s="9" t="s">
        <v>22</v>
      </c>
      <c r="E614" s="8" t="s">
        <v>22</v>
      </c>
      <c r="F614" s="7" t="s">
        <v>22</v>
      </c>
    </row>
    <row r="615" spans="4:6" x14ac:dyDescent="0.2">
      <c r="D615" s="9" t="s">
        <v>22</v>
      </c>
      <c r="E615" s="8" t="s">
        <v>22</v>
      </c>
      <c r="F615" s="7" t="s">
        <v>22</v>
      </c>
    </row>
    <row r="616" spans="4:6" x14ac:dyDescent="0.2">
      <c r="D616" s="9" t="s">
        <v>22</v>
      </c>
      <c r="E616" s="8" t="s">
        <v>22</v>
      </c>
      <c r="F616" s="7" t="s">
        <v>22</v>
      </c>
    </row>
    <row r="617" spans="4:6" x14ac:dyDescent="0.2">
      <c r="D617" s="9" t="s">
        <v>22</v>
      </c>
      <c r="E617" s="8" t="s">
        <v>22</v>
      </c>
      <c r="F617" s="7" t="s">
        <v>22</v>
      </c>
    </row>
    <row r="618" spans="4:6" x14ac:dyDescent="0.2">
      <c r="D618" s="9" t="s">
        <v>22</v>
      </c>
      <c r="E618" s="8" t="s">
        <v>22</v>
      </c>
      <c r="F618" s="7" t="s">
        <v>22</v>
      </c>
    </row>
    <row r="619" spans="4:6" x14ac:dyDescent="0.2">
      <c r="D619" s="9" t="s">
        <v>22</v>
      </c>
      <c r="E619" s="8" t="s">
        <v>22</v>
      </c>
      <c r="F619" s="7" t="s">
        <v>22</v>
      </c>
    </row>
    <row r="620" spans="4:6" x14ac:dyDescent="0.2">
      <c r="D620" s="9" t="s">
        <v>22</v>
      </c>
      <c r="E620" s="8" t="s">
        <v>22</v>
      </c>
      <c r="F620" s="7" t="s">
        <v>22</v>
      </c>
    </row>
    <row r="621" spans="4:6" x14ac:dyDescent="0.2">
      <c r="D621" s="9" t="s">
        <v>22</v>
      </c>
      <c r="E621" s="8" t="s">
        <v>22</v>
      </c>
      <c r="F621" s="7" t="s">
        <v>22</v>
      </c>
    </row>
    <row r="622" spans="4:6" x14ac:dyDescent="0.2">
      <c r="D622" s="9" t="s">
        <v>22</v>
      </c>
      <c r="E622" s="8" t="s">
        <v>22</v>
      </c>
      <c r="F622" s="7" t="s">
        <v>22</v>
      </c>
    </row>
    <row r="623" spans="4:6" x14ac:dyDescent="0.2">
      <c r="D623" s="9" t="s">
        <v>22</v>
      </c>
      <c r="E623" s="8" t="s">
        <v>22</v>
      </c>
      <c r="F623" s="7" t="s">
        <v>22</v>
      </c>
    </row>
    <row r="624" spans="4:6" x14ac:dyDescent="0.2">
      <c r="D624" s="9" t="s">
        <v>22</v>
      </c>
      <c r="E624" s="8" t="s">
        <v>22</v>
      </c>
      <c r="F624" s="7" t="s">
        <v>22</v>
      </c>
    </row>
    <row r="625" spans="4:6" x14ac:dyDescent="0.2">
      <c r="D625" s="9" t="s">
        <v>22</v>
      </c>
      <c r="E625" s="8" t="s">
        <v>22</v>
      </c>
      <c r="F625" s="7" t="s">
        <v>22</v>
      </c>
    </row>
    <row r="626" spans="4:6" x14ac:dyDescent="0.2">
      <c r="D626" s="9" t="s">
        <v>22</v>
      </c>
      <c r="E626" s="8" t="s">
        <v>22</v>
      </c>
      <c r="F626" s="7" t="s">
        <v>22</v>
      </c>
    </row>
    <row r="627" spans="4:6" x14ac:dyDescent="0.2">
      <c r="D627" s="9" t="s">
        <v>22</v>
      </c>
      <c r="E627" s="8" t="s">
        <v>22</v>
      </c>
      <c r="F627" s="7" t="s">
        <v>22</v>
      </c>
    </row>
    <row r="628" spans="4:6" x14ac:dyDescent="0.2">
      <c r="D628" s="9" t="s">
        <v>22</v>
      </c>
      <c r="E628" s="8" t="s">
        <v>22</v>
      </c>
      <c r="F628" s="7" t="s">
        <v>22</v>
      </c>
    </row>
    <row r="629" spans="4:6" x14ac:dyDescent="0.2">
      <c r="D629" s="9" t="s">
        <v>22</v>
      </c>
      <c r="E629" s="8" t="s">
        <v>22</v>
      </c>
      <c r="F629" s="7" t="s">
        <v>22</v>
      </c>
    </row>
    <row r="630" spans="4:6" x14ac:dyDescent="0.2">
      <c r="D630" s="9" t="s">
        <v>22</v>
      </c>
      <c r="E630" s="8" t="s">
        <v>22</v>
      </c>
      <c r="F630" s="7" t="s">
        <v>22</v>
      </c>
    </row>
    <row r="631" spans="4:6" x14ac:dyDescent="0.2">
      <c r="D631" s="9" t="s">
        <v>22</v>
      </c>
      <c r="E631" s="8" t="s">
        <v>22</v>
      </c>
      <c r="F631" s="7" t="s">
        <v>22</v>
      </c>
    </row>
    <row r="632" spans="4:6" x14ac:dyDescent="0.2">
      <c r="D632" s="9" t="s">
        <v>22</v>
      </c>
      <c r="E632" s="8" t="s">
        <v>22</v>
      </c>
      <c r="F632" s="7" t="s">
        <v>22</v>
      </c>
    </row>
    <row r="633" spans="4:6" x14ac:dyDescent="0.2">
      <c r="D633" s="9" t="s">
        <v>22</v>
      </c>
      <c r="E633" s="8" t="s">
        <v>22</v>
      </c>
      <c r="F633" s="7" t="s">
        <v>22</v>
      </c>
    </row>
    <row r="634" spans="4:6" x14ac:dyDescent="0.2">
      <c r="D634" s="9" t="s">
        <v>22</v>
      </c>
      <c r="E634" s="8" t="s">
        <v>22</v>
      </c>
      <c r="F634" s="7" t="s">
        <v>22</v>
      </c>
    </row>
    <row r="635" spans="4:6" x14ac:dyDescent="0.2">
      <c r="D635" s="9" t="s">
        <v>22</v>
      </c>
      <c r="E635" s="8" t="s">
        <v>22</v>
      </c>
      <c r="F635" s="7" t="s">
        <v>22</v>
      </c>
    </row>
    <row r="636" spans="4:6" x14ac:dyDescent="0.2">
      <c r="D636" s="9" t="s">
        <v>22</v>
      </c>
      <c r="E636" s="8" t="s">
        <v>22</v>
      </c>
      <c r="F636" s="7" t="s">
        <v>22</v>
      </c>
    </row>
    <row r="637" spans="4:6" x14ac:dyDescent="0.2">
      <c r="D637" s="9" t="s">
        <v>22</v>
      </c>
      <c r="E637" s="8" t="s">
        <v>22</v>
      </c>
      <c r="F637" s="7" t="s">
        <v>22</v>
      </c>
    </row>
    <row r="638" spans="4:6" x14ac:dyDescent="0.2">
      <c r="D638" s="9" t="s">
        <v>22</v>
      </c>
      <c r="E638" s="8" t="s">
        <v>22</v>
      </c>
      <c r="F638" s="7" t="s">
        <v>22</v>
      </c>
    </row>
    <row r="639" spans="4:6" x14ac:dyDescent="0.2">
      <c r="D639" s="9" t="s">
        <v>22</v>
      </c>
      <c r="E639" s="8" t="s">
        <v>22</v>
      </c>
      <c r="F639" s="7" t="s">
        <v>22</v>
      </c>
    </row>
    <row r="640" spans="4:6" x14ac:dyDescent="0.2">
      <c r="D640" s="9" t="s">
        <v>22</v>
      </c>
      <c r="E640" s="8" t="s">
        <v>22</v>
      </c>
      <c r="F640" s="7" t="s">
        <v>22</v>
      </c>
    </row>
    <row r="641" spans="4:6" x14ac:dyDescent="0.2">
      <c r="D641" s="9" t="s">
        <v>22</v>
      </c>
      <c r="E641" s="8" t="s">
        <v>22</v>
      </c>
      <c r="F641" s="7" t="s">
        <v>22</v>
      </c>
    </row>
    <row r="642" spans="4:6" x14ac:dyDescent="0.2">
      <c r="D642" s="9" t="s">
        <v>22</v>
      </c>
      <c r="E642" s="8" t="s">
        <v>22</v>
      </c>
      <c r="F642" s="7" t="s">
        <v>22</v>
      </c>
    </row>
    <row r="643" spans="4:6" x14ac:dyDescent="0.2">
      <c r="D643" s="9" t="s">
        <v>22</v>
      </c>
      <c r="E643" s="8" t="s">
        <v>22</v>
      </c>
      <c r="F643" s="7" t="s">
        <v>22</v>
      </c>
    </row>
    <row r="644" spans="4:6" x14ac:dyDescent="0.2">
      <c r="D644" s="9" t="s">
        <v>22</v>
      </c>
      <c r="E644" s="8" t="s">
        <v>22</v>
      </c>
      <c r="F644" s="7" t="s">
        <v>22</v>
      </c>
    </row>
    <row r="645" spans="4:6" x14ac:dyDescent="0.2">
      <c r="D645" s="9" t="s">
        <v>22</v>
      </c>
      <c r="E645" s="8" t="s">
        <v>22</v>
      </c>
      <c r="F645" s="7" t="s">
        <v>22</v>
      </c>
    </row>
    <row r="646" spans="4:6" x14ac:dyDescent="0.2">
      <c r="D646" s="9" t="s">
        <v>22</v>
      </c>
      <c r="E646" s="8" t="s">
        <v>22</v>
      </c>
      <c r="F646" s="7" t="s">
        <v>22</v>
      </c>
    </row>
    <row r="647" spans="4:6" x14ac:dyDescent="0.2">
      <c r="D647" s="9" t="s">
        <v>22</v>
      </c>
      <c r="E647" s="8" t="s">
        <v>22</v>
      </c>
      <c r="F647" s="7" t="s">
        <v>22</v>
      </c>
    </row>
    <row r="648" spans="4:6" x14ac:dyDescent="0.2">
      <c r="D648" s="9" t="s">
        <v>22</v>
      </c>
      <c r="E648" s="8" t="s">
        <v>22</v>
      </c>
      <c r="F648" s="7" t="s">
        <v>22</v>
      </c>
    </row>
    <row r="649" spans="4:6" x14ac:dyDescent="0.2">
      <c r="D649" s="9" t="s">
        <v>22</v>
      </c>
      <c r="E649" s="8" t="s">
        <v>22</v>
      </c>
      <c r="F649" s="7" t="s">
        <v>22</v>
      </c>
    </row>
    <row r="650" spans="4:6" x14ac:dyDescent="0.2">
      <c r="D650" s="9" t="s">
        <v>22</v>
      </c>
      <c r="E650" s="8" t="s">
        <v>22</v>
      </c>
      <c r="F650" s="7" t="s">
        <v>22</v>
      </c>
    </row>
    <row r="651" spans="4:6" x14ac:dyDescent="0.2">
      <c r="D651" s="9" t="s">
        <v>22</v>
      </c>
      <c r="E651" s="8" t="s">
        <v>22</v>
      </c>
      <c r="F651" s="7" t="s">
        <v>22</v>
      </c>
    </row>
    <row r="652" spans="4:6" x14ac:dyDescent="0.2">
      <c r="D652" s="9" t="s">
        <v>22</v>
      </c>
      <c r="E652" s="8" t="s">
        <v>22</v>
      </c>
      <c r="F652" s="7" t="s">
        <v>22</v>
      </c>
    </row>
    <row r="653" spans="4:6" x14ac:dyDescent="0.2">
      <c r="D653" s="9" t="s">
        <v>22</v>
      </c>
      <c r="E653" s="8" t="s">
        <v>22</v>
      </c>
      <c r="F653" s="7" t="s">
        <v>22</v>
      </c>
    </row>
    <row r="654" spans="4:6" x14ac:dyDescent="0.2">
      <c r="D654" s="9" t="s">
        <v>22</v>
      </c>
      <c r="E654" s="8" t="s">
        <v>22</v>
      </c>
      <c r="F654" s="7" t="s">
        <v>22</v>
      </c>
    </row>
    <row r="655" spans="4:6" x14ac:dyDescent="0.2">
      <c r="D655" s="9" t="s">
        <v>22</v>
      </c>
      <c r="E655" s="8" t="s">
        <v>22</v>
      </c>
      <c r="F655" s="7" t="s">
        <v>22</v>
      </c>
    </row>
    <row r="656" spans="4:6" x14ac:dyDescent="0.2">
      <c r="D656" s="9" t="s">
        <v>22</v>
      </c>
      <c r="E656" s="8" t="s">
        <v>22</v>
      </c>
      <c r="F656" s="7" t="s">
        <v>22</v>
      </c>
    </row>
    <row r="657" spans="4:6" x14ac:dyDescent="0.2">
      <c r="D657" s="9" t="s">
        <v>22</v>
      </c>
      <c r="E657" s="8" t="s">
        <v>22</v>
      </c>
      <c r="F657" s="7" t="s">
        <v>22</v>
      </c>
    </row>
    <row r="658" spans="4:6" x14ac:dyDescent="0.2">
      <c r="D658" s="9" t="s">
        <v>22</v>
      </c>
      <c r="E658" s="8" t="s">
        <v>22</v>
      </c>
      <c r="F658" s="7" t="s">
        <v>22</v>
      </c>
    </row>
    <row r="659" spans="4:6" x14ac:dyDescent="0.2">
      <c r="D659" s="9" t="s">
        <v>22</v>
      </c>
      <c r="E659" s="8" t="s">
        <v>22</v>
      </c>
      <c r="F659" s="7" t="s">
        <v>22</v>
      </c>
    </row>
    <row r="660" spans="4:6" x14ac:dyDescent="0.2">
      <c r="D660" s="9" t="s">
        <v>22</v>
      </c>
      <c r="E660" s="8" t="s">
        <v>22</v>
      </c>
      <c r="F660" s="7" t="s">
        <v>22</v>
      </c>
    </row>
    <row r="661" spans="4:6" x14ac:dyDescent="0.2">
      <c r="D661" s="9" t="s">
        <v>22</v>
      </c>
      <c r="E661" s="8" t="s">
        <v>22</v>
      </c>
      <c r="F661" s="7" t="s">
        <v>22</v>
      </c>
    </row>
    <row r="662" spans="4:6" x14ac:dyDescent="0.2">
      <c r="D662" s="9" t="s">
        <v>22</v>
      </c>
      <c r="E662" s="8" t="s">
        <v>22</v>
      </c>
      <c r="F662" s="7" t="s">
        <v>22</v>
      </c>
    </row>
    <row r="663" spans="4:6" x14ac:dyDescent="0.2">
      <c r="D663" s="9" t="s">
        <v>22</v>
      </c>
      <c r="E663" s="8" t="s">
        <v>22</v>
      </c>
      <c r="F663" s="7" t="s">
        <v>22</v>
      </c>
    </row>
    <row r="664" spans="4:6" x14ac:dyDescent="0.2">
      <c r="D664" s="9" t="s">
        <v>22</v>
      </c>
      <c r="E664" s="8" t="s">
        <v>22</v>
      </c>
      <c r="F664" s="7" t="s">
        <v>22</v>
      </c>
    </row>
    <row r="665" spans="4:6" x14ac:dyDescent="0.2">
      <c r="D665" s="9" t="s">
        <v>22</v>
      </c>
      <c r="E665" s="8" t="s">
        <v>22</v>
      </c>
      <c r="F665" s="7" t="s">
        <v>22</v>
      </c>
    </row>
    <row r="666" spans="4:6" x14ac:dyDescent="0.2">
      <c r="D666" s="9" t="s">
        <v>22</v>
      </c>
      <c r="E666" s="8" t="s">
        <v>22</v>
      </c>
      <c r="F666" s="7" t="s">
        <v>22</v>
      </c>
    </row>
    <row r="667" spans="4:6" x14ac:dyDescent="0.2">
      <c r="D667" s="9" t="s">
        <v>22</v>
      </c>
      <c r="E667" s="8" t="s">
        <v>22</v>
      </c>
      <c r="F667" s="7" t="s">
        <v>22</v>
      </c>
    </row>
    <row r="668" spans="4:6" x14ac:dyDescent="0.2">
      <c r="D668" s="9" t="s">
        <v>22</v>
      </c>
      <c r="E668" s="8" t="s">
        <v>22</v>
      </c>
      <c r="F668" s="7" t="s">
        <v>22</v>
      </c>
    </row>
    <row r="669" spans="4:6" x14ac:dyDescent="0.2">
      <c r="D669" s="9" t="s">
        <v>22</v>
      </c>
      <c r="E669" s="8" t="s">
        <v>22</v>
      </c>
      <c r="F669" s="7" t="s">
        <v>22</v>
      </c>
    </row>
    <row r="670" spans="4:6" x14ac:dyDescent="0.2">
      <c r="D670" s="9" t="s">
        <v>22</v>
      </c>
      <c r="E670" s="8" t="s">
        <v>22</v>
      </c>
      <c r="F670" s="7" t="s">
        <v>22</v>
      </c>
    </row>
    <row r="671" spans="4:6" x14ac:dyDescent="0.2">
      <c r="D671" s="9" t="s">
        <v>22</v>
      </c>
      <c r="E671" s="8" t="s">
        <v>22</v>
      </c>
      <c r="F671" s="7" t="s">
        <v>22</v>
      </c>
    </row>
    <row r="672" spans="4:6" x14ac:dyDescent="0.2">
      <c r="D672" s="9" t="s">
        <v>22</v>
      </c>
      <c r="E672" s="8" t="s">
        <v>22</v>
      </c>
      <c r="F672" s="7" t="s">
        <v>22</v>
      </c>
    </row>
    <row r="673" spans="4:6" x14ac:dyDescent="0.2">
      <c r="D673" s="9" t="s">
        <v>22</v>
      </c>
      <c r="E673" s="8" t="s">
        <v>22</v>
      </c>
      <c r="F673" s="7" t="s">
        <v>22</v>
      </c>
    </row>
    <row r="674" spans="4:6" x14ac:dyDescent="0.2">
      <c r="D674" s="9" t="s">
        <v>22</v>
      </c>
      <c r="E674" s="8" t="s">
        <v>22</v>
      </c>
      <c r="F674" s="7" t="s">
        <v>22</v>
      </c>
    </row>
    <row r="675" spans="4:6" x14ac:dyDescent="0.2">
      <c r="D675" s="9" t="s">
        <v>22</v>
      </c>
      <c r="E675" s="8" t="s">
        <v>22</v>
      </c>
      <c r="F675" s="7" t="s">
        <v>22</v>
      </c>
    </row>
    <row r="676" spans="4:6" x14ac:dyDescent="0.2">
      <c r="D676" s="9" t="s">
        <v>22</v>
      </c>
      <c r="E676" s="8" t="s">
        <v>22</v>
      </c>
      <c r="F676" s="7" t="s">
        <v>22</v>
      </c>
    </row>
    <row r="677" spans="4:6" x14ac:dyDescent="0.2">
      <c r="D677" s="9" t="s">
        <v>22</v>
      </c>
      <c r="E677" s="8" t="s">
        <v>22</v>
      </c>
      <c r="F677" s="7" t="s">
        <v>22</v>
      </c>
    </row>
    <row r="678" spans="4:6" x14ac:dyDescent="0.2">
      <c r="D678" s="9" t="s">
        <v>22</v>
      </c>
      <c r="E678" s="8" t="s">
        <v>22</v>
      </c>
      <c r="F678" s="7" t="s">
        <v>22</v>
      </c>
    </row>
    <row r="679" spans="4:6" x14ac:dyDescent="0.2">
      <c r="D679" s="9" t="s">
        <v>22</v>
      </c>
      <c r="E679" s="8" t="s">
        <v>22</v>
      </c>
      <c r="F679" s="7" t="s">
        <v>22</v>
      </c>
    </row>
    <row r="680" spans="4:6" x14ac:dyDescent="0.2">
      <c r="D680" s="9" t="s">
        <v>22</v>
      </c>
      <c r="E680" s="8" t="s">
        <v>22</v>
      </c>
      <c r="F680" s="7" t="s">
        <v>22</v>
      </c>
    </row>
    <row r="681" spans="4:6" x14ac:dyDescent="0.2">
      <c r="D681" s="9" t="s">
        <v>22</v>
      </c>
      <c r="E681" s="8" t="s">
        <v>22</v>
      </c>
      <c r="F681" s="7" t="s">
        <v>22</v>
      </c>
    </row>
    <row r="682" spans="4:6" x14ac:dyDescent="0.2">
      <c r="D682" s="9" t="s">
        <v>22</v>
      </c>
      <c r="E682" s="8" t="s">
        <v>22</v>
      </c>
      <c r="F682" s="7" t="s">
        <v>22</v>
      </c>
    </row>
    <row r="683" spans="4:6" x14ac:dyDescent="0.2">
      <c r="D683" s="9" t="s">
        <v>22</v>
      </c>
      <c r="E683" s="8" t="s">
        <v>22</v>
      </c>
      <c r="F683" s="7" t="s">
        <v>22</v>
      </c>
    </row>
    <row r="684" spans="4:6" x14ac:dyDescent="0.2">
      <c r="D684" s="9" t="s">
        <v>22</v>
      </c>
      <c r="E684" s="8" t="s">
        <v>22</v>
      </c>
      <c r="F684" s="7" t="s">
        <v>22</v>
      </c>
    </row>
    <row r="685" spans="4:6" x14ac:dyDescent="0.2">
      <c r="D685" s="9" t="s">
        <v>22</v>
      </c>
      <c r="E685" s="8" t="s">
        <v>22</v>
      </c>
      <c r="F685" s="7" t="s">
        <v>22</v>
      </c>
    </row>
    <row r="686" spans="4:6" x14ac:dyDescent="0.2">
      <c r="D686" s="9" t="s">
        <v>22</v>
      </c>
      <c r="E686" s="8" t="s">
        <v>22</v>
      </c>
      <c r="F686" s="7" t="s">
        <v>22</v>
      </c>
    </row>
    <row r="687" spans="4:6" x14ac:dyDescent="0.2">
      <c r="D687" s="9" t="s">
        <v>22</v>
      </c>
      <c r="E687" s="8" t="s">
        <v>22</v>
      </c>
      <c r="F687" s="7" t="s">
        <v>22</v>
      </c>
    </row>
    <row r="688" spans="4:6" x14ac:dyDescent="0.2">
      <c r="D688" s="9" t="s">
        <v>22</v>
      </c>
      <c r="E688" s="8" t="s">
        <v>22</v>
      </c>
      <c r="F688" s="7" t="s">
        <v>22</v>
      </c>
    </row>
    <row r="689" spans="4:6" x14ac:dyDescent="0.2">
      <c r="D689" s="9" t="s">
        <v>22</v>
      </c>
      <c r="E689" s="8" t="s">
        <v>22</v>
      </c>
      <c r="F689" s="7" t="s">
        <v>22</v>
      </c>
    </row>
    <row r="690" spans="4:6" x14ac:dyDescent="0.2">
      <c r="D690" s="9" t="s">
        <v>22</v>
      </c>
      <c r="E690" s="8" t="s">
        <v>22</v>
      </c>
      <c r="F690" s="7" t="s">
        <v>22</v>
      </c>
    </row>
    <row r="691" spans="4:6" x14ac:dyDescent="0.2">
      <c r="D691" s="9" t="s">
        <v>22</v>
      </c>
      <c r="E691" s="8" t="s">
        <v>22</v>
      </c>
      <c r="F691" s="7" t="s">
        <v>22</v>
      </c>
    </row>
    <row r="692" spans="4:6" x14ac:dyDescent="0.2">
      <c r="D692" s="9" t="s">
        <v>22</v>
      </c>
      <c r="E692" s="8" t="s">
        <v>22</v>
      </c>
      <c r="F692" s="7" t="s">
        <v>22</v>
      </c>
    </row>
    <row r="693" spans="4:6" x14ac:dyDescent="0.2">
      <c r="D693" s="9" t="s">
        <v>22</v>
      </c>
      <c r="E693" s="8" t="s">
        <v>22</v>
      </c>
      <c r="F693" s="7" t="s">
        <v>22</v>
      </c>
    </row>
    <row r="694" spans="4:6" x14ac:dyDescent="0.2">
      <c r="D694" s="9" t="s">
        <v>22</v>
      </c>
      <c r="E694" s="8" t="s">
        <v>22</v>
      </c>
      <c r="F694" s="7" t="s">
        <v>22</v>
      </c>
    </row>
    <row r="695" spans="4:6" x14ac:dyDescent="0.2">
      <c r="D695" s="9" t="s">
        <v>22</v>
      </c>
      <c r="E695" s="8" t="s">
        <v>22</v>
      </c>
      <c r="F695" s="7" t="s">
        <v>22</v>
      </c>
    </row>
    <row r="696" spans="4:6" x14ac:dyDescent="0.2">
      <c r="D696" s="9" t="s">
        <v>22</v>
      </c>
      <c r="E696" s="8" t="s">
        <v>22</v>
      </c>
      <c r="F696" s="7" t="s">
        <v>22</v>
      </c>
    </row>
    <row r="697" spans="4:6" x14ac:dyDescent="0.2">
      <c r="D697" s="9" t="s">
        <v>22</v>
      </c>
      <c r="E697" s="8" t="s">
        <v>22</v>
      </c>
      <c r="F697" s="7" t="s">
        <v>22</v>
      </c>
    </row>
    <row r="698" spans="4:6" x14ac:dyDescent="0.2">
      <c r="D698" s="9" t="s">
        <v>22</v>
      </c>
      <c r="E698" s="8" t="s">
        <v>22</v>
      </c>
      <c r="F698" s="7" t="s">
        <v>22</v>
      </c>
    </row>
    <row r="699" spans="4:6" x14ac:dyDescent="0.2">
      <c r="D699" s="9" t="s">
        <v>22</v>
      </c>
      <c r="E699" s="8" t="s">
        <v>22</v>
      </c>
      <c r="F699" s="7" t="s">
        <v>22</v>
      </c>
    </row>
    <row r="700" spans="4:6" x14ac:dyDescent="0.2">
      <c r="D700" s="9" t="s">
        <v>22</v>
      </c>
      <c r="E700" s="8" t="s">
        <v>22</v>
      </c>
      <c r="F700" s="7" t="s">
        <v>22</v>
      </c>
    </row>
    <row r="701" spans="4:6" x14ac:dyDescent="0.2">
      <c r="D701" s="9" t="s">
        <v>22</v>
      </c>
      <c r="E701" s="8" t="s">
        <v>22</v>
      </c>
      <c r="F701" s="7" t="s">
        <v>22</v>
      </c>
    </row>
    <row r="702" spans="4:6" x14ac:dyDescent="0.2">
      <c r="D702" s="9" t="s">
        <v>22</v>
      </c>
      <c r="E702" s="8" t="s">
        <v>22</v>
      </c>
      <c r="F702" s="7" t="s">
        <v>22</v>
      </c>
    </row>
    <row r="703" spans="4:6" x14ac:dyDescent="0.2">
      <c r="D703" s="9" t="s">
        <v>22</v>
      </c>
      <c r="E703" s="8" t="s">
        <v>22</v>
      </c>
      <c r="F703" s="7" t="s">
        <v>22</v>
      </c>
    </row>
    <row r="704" spans="4:6" x14ac:dyDescent="0.2">
      <c r="D704" s="9" t="s">
        <v>22</v>
      </c>
      <c r="E704" s="8" t="s">
        <v>22</v>
      </c>
      <c r="F704" s="7" t="s">
        <v>22</v>
      </c>
    </row>
    <row r="705" spans="4:6" x14ac:dyDescent="0.2">
      <c r="D705" s="9" t="s">
        <v>22</v>
      </c>
      <c r="E705" s="8" t="s">
        <v>22</v>
      </c>
      <c r="F705" s="7" t="s">
        <v>22</v>
      </c>
    </row>
    <row r="706" spans="4:6" x14ac:dyDescent="0.2">
      <c r="D706" s="9" t="s">
        <v>22</v>
      </c>
      <c r="E706" s="8" t="s">
        <v>22</v>
      </c>
      <c r="F706" s="7" t="s">
        <v>22</v>
      </c>
    </row>
    <row r="707" spans="4:6" x14ac:dyDescent="0.2">
      <c r="D707" s="9" t="s">
        <v>22</v>
      </c>
      <c r="E707" s="8" t="s">
        <v>22</v>
      </c>
      <c r="F707" s="7" t="s">
        <v>22</v>
      </c>
    </row>
    <row r="708" spans="4:6" x14ac:dyDescent="0.2">
      <c r="D708" s="9" t="s">
        <v>22</v>
      </c>
      <c r="E708" s="8" t="s">
        <v>22</v>
      </c>
      <c r="F708" s="7" t="s">
        <v>22</v>
      </c>
    </row>
    <row r="709" spans="4:6" x14ac:dyDescent="0.2">
      <c r="D709" s="9" t="s">
        <v>22</v>
      </c>
      <c r="E709" s="8" t="s">
        <v>22</v>
      </c>
      <c r="F709" s="7" t="s">
        <v>22</v>
      </c>
    </row>
    <row r="710" spans="4:6" x14ac:dyDescent="0.2">
      <c r="D710" s="9" t="s">
        <v>22</v>
      </c>
      <c r="E710" s="8" t="s">
        <v>22</v>
      </c>
      <c r="F710" s="7" t="s">
        <v>22</v>
      </c>
    </row>
    <row r="711" spans="4:6" x14ac:dyDescent="0.2">
      <c r="D711" s="9" t="s">
        <v>22</v>
      </c>
      <c r="E711" s="8" t="s">
        <v>22</v>
      </c>
      <c r="F711" s="7" t="s">
        <v>22</v>
      </c>
    </row>
    <row r="712" spans="4:6" x14ac:dyDescent="0.2">
      <c r="D712" s="9" t="s">
        <v>22</v>
      </c>
      <c r="E712" s="8" t="s">
        <v>22</v>
      </c>
      <c r="F712" s="7" t="s">
        <v>22</v>
      </c>
    </row>
    <row r="713" spans="4:6" x14ac:dyDescent="0.2">
      <c r="D713" s="9" t="s">
        <v>22</v>
      </c>
      <c r="E713" s="8" t="s">
        <v>22</v>
      </c>
      <c r="F713" s="7" t="s">
        <v>22</v>
      </c>
    </row>
    <row r="714" spans="4:6" x14ac:dyDescent="0.2">
      <c r="D714" s="9" t="s">
        <v>22</v>
      </c>
      <c r="E714" s="8" t="s">
        <v>22</v>
      </c>
      <c r="F714" s="7" t="s">
        <v>22</v>
      </c>
    </row>
    <row r="715" spans="4:6" x14ac:dyDescent="0.2">
      <c r="D715" s="9" t="s">
        <v>22</v>
      </c>
      <c r="E715" s="8" t="s">
        <v>22</v>
      </c>
      <c r="F715" s="7" t="s">
        <v>22</v>
      </c>
    </row>
    <row r="716" spans="4:6" x14ac:dyDescent="0.2">
      <c r="D716" s="9" t="s">
        <v>22</v>
      </c>
      <c r="E716" s="8" t="s">
        <v>22</v>
      </c>
      <c r="F716" s="7" t="s">
        <v>22</v>
      </c>
    </row>
    <row r="717" spans="4:6" x14ac:dyDescent="0.2">
      <c r="D717" s="9" t="s">
        <v>22</v>
      </c>
      <c r="E717" s="8" t="s">
        <v>22</v>
      </c>
      <c r="F717" s="7" t="s">
        <v>22</v>
      </c>
    </row>
    <row r="718" spans="4:6" x14ac:dyDescent="0.2">
      <c r="D718" s="9" t="s">
        <v>22</v>
      </c>
      <c r="E718" s="8" t="s">
        <v>22</v>
      </c>
      <c r="F718" s="7" t="s">
        <v>22</v>
      </c>
    </row>
    <row r="719" spans="4:6" x14ac:dyDescent="0.2">
      <c r="D719" s="9" t="s">
        <v>22</v>
      </c>
      <c r="E719" s="8" t="s">
        <v>22</v>
      </c>
      <c r="F719" s="7" t="s">
        <v>22</v>
      </c>
    </row>
    <row r="720" spans="4:6" x14ac:dyDescent="0.2">
      <c r="D720" s="9" t="s">
        <v>22</v>
      </c>
      <c r="E720" s="8" t="s">
        <v>22</v>
      </c>
      <c r="F720" s="7" t="s">
        <v>22</v>
      </c>
    </row>
    <row r="721" spans="4:6" x14ac:dyDescent="0.2">
      <c r="D721" s="9" t="s">
        <v>22</v>
      </c>
      <c r="E721" s="8" t="s">
        <v>22</v>
      </c>
      <c r="F721" s="7" t="s">
        <v>22</v>
      </c>
    </row>
    <row r="722" spans="4:6" x14ac:dyDescent="0.2">
      <c r="D722" s="9" t="s">
        <v>22</v>
      </c>
      <c r="E722" s="8" t="s">
        <v>22</v>
      </c>
      <c r="F722" s="7" t="s">
        <v>22</v>
      </c>
    </row>
    <row r="723" spans="4:6" x14ac:dyDescent="0.2">
      <c r="D723" s="9" t="s">
        <v>22</v>
      </c>
      <c r="E723" s="8" t="s">
        <v>22</v>
      </c>
      <c r="F723" s="7" t="s">
        <v>22</v>
      </c>
    </row>
    <row r="724" spans="4:6" x14ac:dyDescent="0.2">
      <c r="D724" s="9" t="s">
        <v>22</v>
      </c>
      <c r="E724" s="8" t="s">
        <v>22</v>
      </c>
      <c r="F724" s="7" t="s">
        <v>22</v>
      </c>
    </row>
    <row r="725" spans="4:6" x14ac:dyDescent="0.2">
      <c r="D725" s="9" t="s">
        <v>22</v>
      </c>
      <c r="E725" s="8" t="s">
        <v>22</v>
      </c>
      <c r="F725" s="7" t="s">
        <v>22</v>
      </c>
    </row>
    <row r="726" spans="4:6" x14ac:dyDescent="0.2">
      <c r="D726" s="9" t="s">
        <v>22</v>
      </c>
      <c r="E726" s="8" t="s">
        <v>22</v>
      </c>
      <c r="F726" s="7" t="s">
        <v>22</v>
      </c>
    </row>
    <row r="727" spans="4:6" x14ac:dyDescent="0.2">
      <c r="D727" s="9" t="s">
        <v>22</v>
      </c>
      <c r="E727" s="8" t="s">
        <v>22</v>
      </c>
      <c r="F727" s="7" t="s">
        <v>22</v>
      </c>
    </row>
    <row r="728" spans="4:6" x14ac:dyDescent="0.2">
      <c r="D728" s="9" t="s">
        <v>22</v>
      </c>
      <c r="E728" s="8" t="s">
        <v>22</v>
      </c>
      <c r="F728" s="7" t="s">
        <v>22</v>
      </c>
    </row>
    <row r="729" spans="4:6" x14ac:dyDescent="0.2">
      <c r="D729" s="9" t="s">
        <v>22</v>
      </c>
      <c r="E729" s="8" t="s">
        <v>22</v>
      </c>
      <c r="F729" s="7" t="s">
        <v>22</v>
      </c>
    </row>
    <row r="730" spans="4:6" x14ac:dyDescent="0.2">
      <c r="D730" s="9" t="s">
        <v>22</v>
      </c>
      <c r="E730" s="8" t="s">
        <v>22</v>
      </c>
      <c r="F730" s="7" t="s">
        <v>22</v>
      </c>
    </row>
    <row r="731" spans="4:6" x14ac:dyDescent="0.2">
      <c r="D731" s="9" t="s">
        <v>22</v>
      </c>
      <c r="E731" s="8" t="s">
        <v>22</v>
      </c>
      <c r="F731" s="7" t="s">
        <v>22</v>
      </c>
    </row>
    <row r="732" spans="4:6" x14ac:dyDescent="0.2">
      <c r="D732" s="9" t="s">
        <v>22</v>
      </c>
      <c r="E732" s="8" t="s">
        <v>22</v>
      </c>
      <c r="F732" s="7" t="s">
        <v>22</v>
      </c>
    </row>
    <row r="733" spans="4:6" x14ac:dyDescent="0.2">
      <c r="D733" s="9" t="s">
        <v>22</v>
      </c>
      <c r="E733" s="8" t="s">
        <v>22</v>
      </c>
      <c r="F733" s="7" t="s">
        <v>22</v>
      </c>
    </row>
    <row r="734" spans="4:6" x14ac:dyDescent="0.2">
      <c r="D734" s="9" t="s">
        <v>22</v>
      </c>
      <c r="E734" s="8" t="s">
        <v>22</v>
      </c>
      <c r="F734" s="7" t="s">
        <v>22</v>
      </c>
    </row>
    <row r="735" spans="4:6" x14ac:dyDescent="0.2">
      <c r="D735" s="9" t="s">
        <v>22</v>
      </c>
      <c r="E735" s="8" t="s">
        <v>22</v>
      </c>
      <c r="F735" s="7" t="s">
        <v>22</v>
      </c>
    </row>
    <row r="736" spans="4:6" x14ac:dyDescent="0.2">
      <c r="D736" s="9" t="s">
        <v>22</v>
      </c>
      <c r="E736" s="8" t="s">
        <v>22</v>
      </c>
      <c r="F736" s="7" t="s">
        <v>22</v>
      </c>
    </row>
    <row r="737" spans="4:6" x14ac:dyDescent="0.2">
      <c r="D737" s="9" t="s">
        <v>22</v>
      </c>
      <c r="E737" s="8" t="s">
        <v>22</v>
      </c>
      <c r="F737" s="7" t="s">
        <v>22</v>
      </c>
    </row>
    <row r="738" spans="4:6" x14ac:dyDescent="0.2">
      <c r="D738" s="9" t="s">
        <v>22</v>
      </c>
      <c r="E738" s="8" t="s">
        <v>22</v>
      </c>
      <c r="F738" s="7" t="s">
        <v>22</v>
      </c>
    </row>
    <row r="739" spans="4:6" x14ac:dyDescent="0.2">
      <c r="D739" s="9" t="s">
        <v>22</v>
      </c>
      <c r="E739" s="8" t="s">
        <v>22</v>
      </c>
      <c r="F739" s="7" t="s">
        <v>22</v>
      </c>
    </row>
    <row r="740" spans="4:6" x14ac:dyDescent="0.2">
      <c r="D740" s="9" t="s">
        <v>22</v>
      </c>
      <c r="E740" s="8" t="s">
        <v>22</v>
      </c>
      <c r="F740" s="7" t="s">
        <v>22</v>
      </c>
    </row>
    <row r="741" spans="4:6" x14ac:dyDescent="0.2">
      <c r="D741" s="9" t="s">
        <v>22</v>
      </c>
      <c r="E741" s="8" t="s">
        <v>22</v>
      </c>
      <c r="F741" s="7" t="s">
        <v>22</v>
      </c>
    </row>
    <row r="742" spans="4:6" x14ac:dyDescent="0.2">
      <c r="D742" s="9" t="s">
        <v>22</v>
      </c>
      <c r="E742" s="8" t="s">
        <v>22</v>
      </c>
      <c r="F742" s="7" t="s">
        <v>22</v>
      </c>
    </row>
    <row r="743" spans="4:6" x14ac:dyDescent="0.2">
      <c r="D743" s="9" t="s">
        <v>22</v>
      </c>
      <c r="E743" s="8" t="s">
        <v>22</v>
      </c>
      <c r="F743" s="7" t="s">
        <v>22</v>
      </c>
    </row>
    <row r="744" spans="4:6" x14ac:dyDescent="0.2">
      <c r="D744" s="9" t="s">
        <v>22</v>
      </c>
      <c r="E744" s="8" t="s">
        <v>22</v>
      </c>
      <c r="F744" s="7" t="s">
        <v>22</v>
      </c>
    </row>
    <row r="745" spans="4:6" x14ac:dyDescent="0.2">
      <c r="D745" s="9" t="s">
        <v>22</v>
      </c>
      <c r="E745" s="8" t="s">
        <v>22</v>
      </c>
      <c r="F745" s="7" t="s">
        <v>22</v>
      </c>
    </row>
    <row r="746" spans="4:6" x14ac:dyDescent="0.2">
      <c r="D746" s="9" t="s">
        <v>22</v>
      </c>
      <c r="E746" s="8" t="s">
        <v>22</v>
      </c>
      <c r="F746" s="7" t="s">
        <v>22</v>
      </c>
    </row>
    <row r="747" spans="4:6" x14ac:dyDescent="0.2">
      <c r="D747" s="9" t="s">
        <v>22</v>
      </c>
      <c r="E747" s="8" t="s">
        <v>22</v>
      </c>
      <c r="F747" s="7" t="s">
        <v>22</v>
      </c>
    </row>
    <row r="748" spans="4:6" x14ac:dyDescent="0.2">
      <c r="D748" s="9" t="s">
        <v>22</v>
      </c>
      <c r="E748" s="8" t="s">
        <v>22</v>
      </c>
      <c r="F748" s="7" t="s">
        <v>22</v>
      </c>
    </row>
    <row r="749" spans="4:6" x14ac:dyDescent="0.2">
      <c r="D749" s="9" t="s">
        <v>22</v>
      </c>
      <c r="E749" s="8" t="s">
        <v>22</v>
      </c>
      <c r="F749" s="7" t="s">
        <v>22</v>
      </c>
    </row>
    <row r="750" spans="4:6" x14ac:dyDescent="0.2">
      <c r="D750" s="9" t="s">
        <v>22</v>
      </c>
      <c r="E750" s="8" t="s">
        <v>22</v>
      </c>
      <c r="F750" s="7" t="s">
        <v>22</v>
      </c>
    </row>
    <row r="751" spans="4:6" x14ac:dyDescent="0.2">
      <c r="D751" s="9" t="s">
        <v>22</v>
      </c>
      <c r="E751" s="8" t="s">
        <v>22</v>
      </c>
      <c r="F751" s="7" t="s">
        <v>22</v>
      </c>
    </row>
    <row r="752" spans="4:6" x14ac:dyDescent="0.2">
      <c r="D752" s="9" t="s">
        <v>22</v>
      </c>
      <c r="E752" s="8" t="s">
        <v>22</v>
      </c>
      <c r="F752" s="7" t="s">
        <v>22</v>
      </c>
    </row>
    <row r="753" spans="4:6" x14ac:dyDescent="0.2">
      <c r="D753" s="9" t="s">
        <v>22</v>
      </c>
      <c r="E753" s="8" t="s">
        <v>22</v>
      </c>
      <c r="F753" s="7" t="s">
        <v>22</v>
      </c>
    </row>
    <row r="754" spans="4:6" x14ac:dyDescent="0.2">
      <c r="D754" s="9" t="s">
        <v>22</v>
      </c>
      <c r="E754" s="8" t="s">
        <v>22</v>
      </c>
      <c r="F754" s="7" t="s">
        <v>22</v>
      </c>
    </row>
    <row r="755" spans="4:6" x14ac:dyDescent="0.2">
      <c r="D755" s="9" t="s">
        <v>22</v>
      </c>
      <c r="E755" s="8" t="s">
        <v>22</v>
      </c>
      <c r="F755" s="7" t="s">
        <v>22</v>
      </c>
    </row>
    <row r="756" spans="4:6" x14ac:dyDescent="0.2">
      <c r="D756" s="9" t="s">
        <v>22</v>
      </c>
      <c r="E756" s="8" t="s">
        <v>22</v>
      </c>
      <c r="F756" s="7" t="s">
        <v>22</v>
      </c>
    </row>
    <row r="757" spans="4:6" x14ac:dyDescent="0.2">
      <c r="D757" s="9" t="s">
        <v>22</v>
      </c>
      <c r="E757" s="8" t="s">
        <v>22</v>
      </c>
      <c r="F757" s="7" t="s">
        <v>22</v>
      </c>
    </row>
    <row r="758" spans="4:6" x14ac:dyDescent="0.2">
      <c r="D758" s="9" t="s">
        <v>22</v>
      </c>
      <c r="E758" s="8" t="s">
        <v>22</v>
      </c>
      <c r="F758" s="7" t="s">
        <v>22</v>
      </c>
    </row>
    <row r="759" spans="4:6" x14ac:dyDescent="0.2">
      <c r="D759" s="9" t="s">
        <v>22</v>
      </c>
      <c r="E759" s="8" t="s">
        <v>22</v>
      </c>
      <c r="F759" s="7" t="s">
        <v>22</v>
      </c>
    </row>
    <row r="760" spans="4:6" x14ac:dyDescent="0.2">
      <c r="D760" s="9" t="s">
        <v>22</v>
      </c>
      <c r="E760" s="8" t="s">
        <v>22</v>
      </c>
      <c r="F760" s="7" t="s">
        <v>22</v>
      </c>
    </row>
    <row r="761" spans="4:6" x14ac:dyDescent="0.2">
      <c r="D761" s="9" t="s">
        <v>22</v>
      </c>
      <c r="E761" s="8" t="s">
        <v>22</v>
      </c>
      <c r="F761" s="7" t="s">
        <v>22</v>
      </c>
    </row>
    <row r="762" spans="4:6" x14ac:dyDescent="0.2">
      <c r="D762" s="9" t="s">
        <v>22</v>
      </c>
      <c r="E762" s="8" t="s">
        <v>22</v>
      </c>
      <c r="F762" s="7" t="s">
        <v>22</v>
      </c>
    </row>
    <row r="763" spans="4:6" x14ac:dyDescent="0.2">
      <c r="D763" s="9" t="s">
        <v>22</v>
      </c>
      <c r="E763" s="8" t="s">
        <v>22</v>
      </c>
      <c r="F763" s="7" t="s">
        <v>22</v>
      </c>
    </row>
    <row r="764" spans="4:6" x14ac:dyDescent="0.2">
      <c r="D764" s="9" t="s">
        <v>22</v>
      </c>
      <c r="E764" s="8" t="s">
        <v>22</v>
      </c>
      <c r="F764" s="7" t="s">
        <v>22</v>
      </c>
    </row>
    <row r="765" spans="4:6" x14ac:dyDescent="0.2">
      <c r="D765" s="9" t="s">
        <v>22</v>
      </c>
      <c r="E765" s="8" t="s">
        <v>22</v>
      </c>
      <c r="F765" s="7" t="s">
        <v>22</v>
      </c>
    </row>
    <row r="766" spans="4:6" x14ac:dyDescent="0.2">
      <c r="D766" s="9" t="s">
        <v>22</v>
      </c>
      <c r="E766" s="8" t="s">
        <v>22</v>
      </c>
      <c r="F766" s="7" t="s">
        <v>22</v>
      </c>
    </row>
    <row r="767" spans="4:6" x14ac:dyDescent="0.2">
      <c r="D767" s="9" t="s">
        <v>22</v>
      </c>
      <c r="E767" s="8" t="s">
        <v>22</v>
      </c>
      <c r="F767" s="7" t="s">
        <v>22</v>
      </c>
    </row>
    <row r="768" spans="4:6" x14ac:dyDescent="0.2">
      <c r="D768" s="9" t="s">
        <v>22</v>
      </c>
      <c r="E768" s="8" t="s">
        <v>22</v>
      </c>
      <c r="F768" s="7" t="s">
        <v>22</v>
      </c>
    </row>
    <row r="769" spans="4:6" x14ac:dyDescent="0.2">
      <c r="D769" s="9" t="s">
        <v>22</v>
      </c>
      <c r="E769" s="8" t="s">
        <v>22</v>
      </c>
      <c r="F769" s="7" t="s">
        <v>22</v>
      </c>
    </row>
    <row r="770" spans="4:6" x14ac:dyDescent="0.2">
      <c r="D770" s="9" t="s">
        <v>22</v>
      </c>
      <c r="E770" s="8" t="s">
        <v>22</v>
      </c>
      <c r="F770" s="7" t="s">
        <v>22</v>
      </c>
    </row>
    <row r="771" spans="4:6" x14ac:dyDescent="0.2">
      <c r="D771" s="9" t="s">
        <v>22</v>
      </c>
      <c r="E771" s="8" t="s">
        <v>22</v>
      </c>
      <c r="F771" s="7" t="s">
        <v>22</v>
      </c>
    </row>
    <row r="772" spans="4:6" x14ac:dyDescent="0.2">
      <c r="D772" s="9" t="s">
        <v>22</v>
      </c>
      <c r="E772" s="8" t="s">
        <v>22</v>
      </c>
      <c r="F772" s="7" t="s">
        <v>22</v>
      </c>
    </row>
    <row r="773" spans="4:6" x14ac:dyDescent="0.2">
      <c r="D773" s="9" t="s">
        <v>22</v>
      </c>
      <c r="E773" s="8" t="s">
        <v>22</v>
      </c>
      <c r="F773" s="7" t="s">
        <v>22</v>
      </c>
    </row>
    <row r="774" spans="4:6" x14ac:dyDescent="0.2">
      <c r="D774" s="9" t="s">
        <v>22</v>
      </c>
      <c r="E774" s="8" t="s">
        <v>22</v>
      </c>
      <c r="F774" s="7" t="s">
        <v>22</v>
      </c>
    </row>
    <row r="775" spans="4:6" x14ac:dyDescent="0.2">
      <c r="D775" s="9" t="s">
        <v>22</v>
      </c>
      <c r="E775" s="8" t="s">
        <v>22</v>
      </c>
      <c r="F775" s="7" t="s">
        <v>22</v>
      </c>
    </row>
    <row r="776" spans="4:6" x14ac:dyDescent="0.2">
      <c r="D776" s="9" t="s">
        <v>22</v>
      </c>
      <c r="E776" s="8" t="s">
        <v>22</v>
      </c>
      <c r="F776" s="7" t="s">
        <v>22</v>
      </c>
    </row>
    <row r="777" spans="4:6" x14ac:dyDescent="0.2">
      <c r="D777" s="9" t="s">
        <v>22</v>
      </c>
      <c r="E777" s="8" t="s">
        <v>22</v>
      </c>
      <c r="F777" s="7" t="s">
        <v>22</v>
      </c>
    </row>
    <row r="778" spans="4:6" x14ac:dyDescent="0.2">
      <c r="D778" s="9" t="s">
        <v>22</v>
      </c>
      <c r="E778" s="8" t="s">
        <v>22</v>
      </c>
      <c r="F778" s="7" t="s">
        <v>22</v>
      </c>
    </row>
    <row r="779" spans="4:6" x14ac:dyDescent="0.2">
      <c r="D779" s="9" t="s">
        <v>22</v>
      </c>
      <c r="E779" s="8" t="s">
        <v>22</v>
      </c>
      <c r="F779" s="7" t="s">
        <v>22</v>
      </c>
    </row>
    <row r="780" spans="4:6" x14ac:dyDescent="0.2">
      <c r="D780" s="9" t="s">
        <v>22</v>
      </c>
      <c r="E780" s="8" t="s">
        <v>22</v>
      </c>
      <c r="F780" s="7" t="s">
        <v>22</v>
      </c>
    </row>
    <row r="781" spans="4:6" x14ac:dyDescent="0.2">
      <c r="D781" s="9" t="s">
        <v>22</v>
      </c>
      <c r="E781" s="8" t="s">
        <v>22</v>
      </c>
      <c r="F781" s="7" t="s">
        <v>22</v>
      </c>
    </row>
    <row r="782" spans="4:6" x14ac:dyDescent="0.2">
      <c r="D782" s="9" t="s">
        <v>22</v>
      </c>
      <c r="E782" s="8" t="s">
        <v>22</v>
      </c>
      <c r="F782" s="7" t="s">
        <v>22</v>
      </c>
    </row>
    <row r="783" spans="4:6" x14ac:dyDescent="0.2">
      <c r="D783" s="9" t="s">
        <v>22</v>
      </c>
      <c r="E783" s="8" t="s">
        <v>22</v>
      </c>
      <c r="F783" s="7" t="s">
        <v>22</v>
      </c>
    </row>
    <row r="784" spans="4:6" x14ac:dyDescent="0.2">
      <c r="D784" s="9" t="s">
        <v>22</v>
      </c>
      <c r="E784" s="8" t="s">
        <v>22</v>
      </c>
      <c r="F784" s="7" t="s">
        <v>22</v>
      </c>
    </row>
    <row r="785" spans="4:6" x14ac:dyDescent="0.2">
      <c r="D785" s="9" t="s">
        <v>22</v>
      </c>
      <c r="E785" s="8" t="s">
        <v>22</v>
      </c>
      <c r="F785" s="7" t="s">
        <v>22</v>
      </c>
    </row>
    <row r="786" spans="4:6" x14ac:dyDescent="0.2">
      <c r="D786" s="9" t="s">
        <v>22</v>
      </c>
      <c r="E786" s="8" t="s">
        <v>22</v>
      </c>
      <c r="F786" s="7" t="s">
        <v>22</v>
      </c>
    </row>
    <row r="787" spans="4:6" x14ac:dyDescent="0.2">
      <c r="D787" s="9" t="s">
        <v>22</v>
      </c>
      <c r="E787" s="8" t="s">
        <v>22</v>
      </c>
      <c r="F787" s="7" t="s">
        <v>22</v>
      </c>
    </row>
    <row r="788" spans="4:6" x14ac:dyDescent="0.2">
      <c r="D788" s="9" t="s">
        <v>22</v>
      </c>
      <c r="E788" s="8" t="s">
        <v>22</v>
      </c>
      <c r="F788" s="7" t="s">
        <v>22</v>
      </c>
    </row>
    <row r="789" spans="4:6" x14ac:dyDescent="0.2">
      <c r="D789" s="9" t="s">
        <v>22</v>
      </c>
      <c r="E789" s="8" t="s">
        <v>22</v>
      </c>
      <c r="F789" s="7" t="s">
        <v>22</v>
      </c>
    </row>
    <row r="790" spans="4:6" x14ac:dyDescent="0.2">
      <c r="D790" s="9" t="s">
        <v>22</v>
      </c>
      <c r="E790" s="8" t="s">
        <v>22</v>
      </c>
      <c r="F790" s="7" t="s">
        <v>22</v>
      </c>
    </row>
    <row r="791" spans="4:6" x14ac:dyDescent="0.2">
      <c r="D791" s="9" t="s">
        <v>22</v>
      </c>
      <c r="E791" s="8" t="s">
        <v>22</v>
      </c>
      <c r="F791" s="7" t="s">
        <v>22</v>
      </c>
    </row>
    <row r="792" spans="4:6" x14ac:dyDescent="0.2">
      <c r="D792" s="9" t="s">
        <v>22</v>
      </c>
      <c r="E792" s="8" t="s">
        <v>22</v>
      </c>
      <c r="F792" s="7" t="s">
        <v>22</v>
      </c>
    </row>
    <row r="793" spans="4:6" x14ac:dyDescent="0.2">
      <c r="D793" s="9" t="s">
        <v>22</v>
      </c>
      <c r="E793" s="8" t="s">
        <v>22</v>
      </c>
      <c r="F793" s="7" t="s">
        <v>22</v>
      </c>
    </row>
    <row r="794" spans="4:6" x14ac:dyDescent="0.2">
      <c r="D794" s="9" t="s">
        <v>22</v>
      </c>
      <c r="E794" s="8" t="s">
        <v>22</v>
      </c>
      <c r="F794" s="7" t="s">
        <v>22</v>
      </c>
    </row>
    <row r="795" spans="4:6" x14ac:dyDescent="0.2">
      <c r="D795" s="9" t="s">
        <v>22</v>
      </c>
      <c r="E795" s="8" t="s">
        <v>22</v>
      </c>
      <c r="F795" s="7" t="s">
        <v>22</v>
      </c>
    </row>
    <row r="796" spans="4:6" x14ac:dyDescent="0.2">
      <c r="D796" s="9" t="s">
        <v>22</v>
      </c>
      <c r="E796" s="8" t="s">
        <v>22</v>
      </c>
      <c r="F796" s="7" t="s">
        <v>22</v>
      </c>
    </row>
    <row r="797" spans="4:6" x14ac:dyDescent="0.2">
      <c r="D797" s="9" t="s">
        <v>22</v>
      </c>
      <c r="E797" s="8" t="s">
        <v>22</v>
      </c>
      <c r="F797" s="7" t="s">
        <v>22</v>
      </c>
    </row>
    <row r="798" spans="4:6" x14ac:dyDescent="0.2">
      <c r="D798" s="9" t="s">
        <v>22</v>
      </c>
      <c r="E798" s="8" t="s">
        <v>22</v>
      </c>
      <c r="F798" s="7" t="s">
        <v>22</v>
      </c>
    </row>
    <row r="799" spans="4:6" x14ac:dyDescent="0.2">
      <c r="D799" s="9" t="s">
        <v>22</v>
      </c>
      <c r="E799" s="8" t="s">
        <v>22</v>
      </c>
      <c r="F799" s="7" t="s">
        <v>22</v>
      </c>
    </row>
    <row r="800" spans="4:6" x14ac:dyDescent="0.2">
      <c r="D800" s="9" t="s">
        <v>22</v>
      </c>
      <c r="E800" s="8" t="s">
        <v>22</v>
      </c>
      <c r="F800" s="7" t="s">
        <v>22</v>
      </c>
    </row>
    <row r="801" spans="4:6" x14ac:dyDescent="0.2">
      <c r="D801" s="9" t="s">
        <v>22</v>
      </c>
      <c r="E801" s="8" t="s">
        <v>22</v>
      </c>
      <c r="F801" s="7" t="s">
        <v>22</v>
      </c>
    </row>
    <row r="802" spans="4:6" x14ac:dyDescent="0.2">
      <c r="D802" s="9" t="s">
        <v>22</v>
      </c>
      <c r="E802" s="8" t="s">
        <v>22</v>
      </c>
      <c r="F802" s="7" t="s">
        <v>22</v>
      </c>
    </row>
    <row r="803" spans="4:6" x14ac:dyDescent="0.2">
      <c r="D803" s="9" t="s">
        <v>22</v>
      </c>
      <c r="E803" s="8" t="s">
        <v>22</v>
      </c>
      <c r="F803" s="7" t="s">
        <v>22</v>
      </c>
    </row>
    <row r="804" spans="4:6" x14ac:dyDescent="0.2">
      <c r="D804" s="9" t="s">
        <v>22</v>
      </c>
      <c r="E804" s="8" t="s">
        <v>22</v>
      </c>
      <c r="F804" s="7" t="s">
        <v>22</v>
      </c>
    </row>
    <row r="805" spans="4:6" x14ac:dyDescent="0.2">
      <c r="D805" s="9" t="s">
        <v>22</v>
      </c>
      <c r="E805" s="8" t="s">
        <v>22</v>
      </c>
      <c r="F805" s="7" t="s">
        <v>22</v>
      </c>
    </row>
    <row r="806" spans="4:6" x14ac:dyDescent="0.2">
      <c r="D806" s="9" t="s">
        <v>22</v>
      </c>
      <c r="E806" s="8" t="s">
        <v>22</v>
      </c>
      <c r="F806" s="7" t="s">
        <v>22</v>
      </c>
    </row>
    <row r="807" spans="4:6" x14ac:dyDescent="0.2">
      <c r="D807" s="9" t="s">
        <v>22</v>
      </c>
      <c r="E807" s="8" t="s">
        <v>22</v>
      </c>
      <c r="F807" s="7" t="s">
        <v>22</v>
      </c>
    </row>
    <row r="808" spans="4:6" x14ac:dyDescent="0.2">
      <c r="D808" s="9" t="s">
        <v>22</v>
      </c>
      <c r="E808" s="8" t="s">
        <v>22</v>
      </c>
      <c r="F808" s="7" t="s">
        <v>22</v>
      </c>
    </row>
    <row r="809" spans="4:6" x14ac:dyDescent="0.2">
      <c r="D809" s="9" t="s">
        <v>22</v>
      </c>
      <c r="E809" s="8" t="s">
        <v>22</v>
      </c>
      <c r="F809" s="7" t="s">
        <v>22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06"/>
  <sheetViews>
    <sheetView zoomScale="85" zoomScaleNormal="85" zoomScaleSheetLayoutView="100" workbookViewId="0">
      <pane xSplit="1" ySplit="3" topLeftCell="B542" activePane="bottomRight" state="frozen"/>
      <selection pane="topRight" activeCell="B1" sqref="B1"/>
      <selection pane="bottomLeft" activeCell="A2" sqref="A2"/>
      <selection pane="bottomRight" activeCell="E585" sqref="E585"/>
    </sheetView>
  </sheetViews>
  <sheetFormatPr defaultRowHeight="12.75" x14ac:dyDescent="0.2"/>
  <cols>
    <col min="1" max="1" width="12.85546875" style="36" customWidth="1"/>
    <col min="2" max="2" width="11.28515625" style="31" customWidth="1"/>
    <col min="3" max="3" width="12.85546875" style="32" bestFit="1" customWidth="1"/>
    <col min="4" max="4" width="9.28515625" style="31" bestFit="1" customWidth="1"/>
    <col min="5" max="5" width="12.5703125" style="20" customWidth="1"/>
    <col min="6" max="6" width="10.28515625" style="71" bestFit="1" customWidth="1"/>
    <col min="7" max="7" width="12.85546875" style="71" bestFit="1" customWidth="1"/>
    <col min="8" max="8" width="12.28515625" style="71" customWidth="1"/>
    <col min="9" max="9" width="15.28515625" style="71" bestFit="1" customWidth="1"/>
    <col min="10" max="10" width="19.28515625" style="71" bestFit="1" customWidth="1"/>
    <col min="11" max="11" width="10.5703125" style="71" bestFit="1" customWidth="1"/>
    <col min="12" max="12" width="18.140625" style="71" bestFit="1" customWidth="1"/>
    <col min="13" max="13" width="9.140625" style="13"/>
    <col min="14" max="14" width="9.140625" style="6"/>
    <col min="15" max="16" width="15.7109375" style="7" customWidth="1"/>
    <col min="17" max="17" width="15.7109375" style="6" customWidth="1"/>
    <col min="18" max="18" width="9.140625" style="6"/>
    <col min="19" max="19" width="10.28515625" style="6" bestFit="1" customWidth="1"/>
    <col min="20" max="16384" width="9.140625" style="6"/>
  </cols>
  <sheetData>
    <row r="1" spans="1:19" x14ac:dyDescent="0.2">
      <c r="A1" s="36" t="s">
        <v>39</v>
      </c>
      <c r="B1" s="31" t="s">
        <v>38</v>
      </c>
      <c r="C1" s="32" t="s">
        <v>37</v>
      </c>
      <c r="E1" s="33"/>
      <c r="F1" s="15"/>
      <c r="G1" s="15"/>
      <c r="H1" s="35" t="s">
        <v>36</v>
      </c>
      <c r="I1" s="35" t="s">
        <v>35</v>
      </c>
      <c r="J1" s="15"/>
      <c r="K1" s="15"/>
      <c r="L1" s="15"/>
    </row>
    <row r="2" spans="1:19" x14ac:dyDescent="0.2">
      <c r="A2" s="34"/>
      <c r="B2" s="33"/>
      <c r="F2" s="15"/>
      <c r="G2" s="15"/>
      <c r="H2" s="15"/>
      <c r="I2" s="15"/>
      <c r="J2" s="15"/>
      <c r="K2" s="15"/>
      <c r="L2" s="15"/>
      <c r="O2" s="54" t="s">
        <v>42</v>
      </c>
      <c r="P2" s="54"/>
      <c r="Q2" s="54"/>
    </row>
    <row r="3" spans="1:19" s="22" customFormat="1" x14ac:dyDescent="0.2">
      <c r="A3" s="30" t="s">
        <v>34</v>
      </c>
      <c r="B3" s="29" t="s">
        <v>33</v>
      </c>
      <c r="C3" s="28" t="s">
        <v>32</v>
      </c>
      <c r="D3" s="27" t="s">
        <v>31</v>
      </c>
      <c r="E3" s="26" t="s">
        <v>30</v>
      </c>
      <c r="F3" s="25" t="s">
        <v>29</v>
      </c>
      <c r="G3" s="25" t="s">
        <v>28</v>
      </c>
      <c r="H3" s="25" t="s">
        <v>27</v>
      </c>
      <c r="I3" s="25" t="s">
        <v>26</v>
      </c>
      <c r="J3" s="25" t="s">
        <v>25</v>
      </c>
      <c r="K3" s="25" t="s">
        <v>24</v>
      </c>
      <c r="L3" s="25" t="s">
        <v>23</v>
      </c>
      <c r="M3" s="24"/>
      <c r="O3" s="23" t="s">
        <v>43</v>
      </c>
      <c r="P3" s="23" t="s">
        <v>44</v>
      </c>
      <c r="Q3" s="23" t="s">
        <v>45</v>
      </c>
      <c r="S3" s="22" t="s">
        <v>46</v>
      </c>
    </row>
    <row r="4" spans="1:19" x14ac:dyDescent="0.2">
      <c r="A4" s="18">
        <v>42614</v>
      </c>
      <c r="B4" s="15" t="str">
        <f ca="1">IFERROR(1*_xll.BDH($A$1,$B$1,A4,A4),"–")</f>
        <v>–</v>
      </c>
      <c r="C4" s="17" t="str">
        <f ca="1">IFERROR(1*_xll.BDH($A$1,$C$1,A4,A4),"–")</f>
        <v>–</v>
      </c>
      <c r="D4" s="15"/>
      <c r="E4" s="16"/>
      <c r="F4" s="16"/>
      <c r="G4" s="14"/>
      <c r="H4" s="14"/>
      <c r="I4" s="15"/>
      <c r="J4" s="14"/>
      <c r="K4" s="15"/>
      <c r="L4" s="21"/>
      <c r="O4" s="12"/>
      <c r="P4" s="12"/>
      <c r="Q4" s="12"/>
      <c r="S4" s="19">
        <v>42730</v>
      </c>
    </row>
    <row r="5" spans="1:19" x14ac:dyDescent="0.2">
      <c r="A5" s="18">
        <f t="shared" ref="A5:A68" si="0">WORKDAY(A4,1,$S$4:$S$13)</f>
        <v>42615</v>
      </c>
      <c r="B5" s="15" t="str">
        <f ca="1">IFERROR(1*_xll.BDH($A$1,$B$1,A5,A5),"–")</f>
        <v>–</v>
      </c>
      <c r="C5" s="17" t="str">
        <f ca="1">IFERROR(1*_xll.BDH($A$1,$C$1,A5,A5),"–")</f>
        <v>–</v>
      </c>
      <c r="D5" s="15"/>
      <c r="E5" s="16"/>
      <c r="F5" s="16"/>
      <c r="G5" s="14"/>
      <c r="H5" s="14"/>
      <c r="I5" s="15"/>
      <c r="J5" s="14"/>
      <c r="K5" s="15"/>
      <c r="L5" s="14"/>
      <c r="O5" s="12"/>
      <c r="P5" s="12"/>
      <c r="Q5" s="12"/>
      <c r="S5" s="19">
        <v>42731</v>
      </c>
    </row>
    <row r="6" spans="1:19" x14ac:dyDescent="0.2">
      <c r="A6" s="18">
        <f t="shared" si="0"/>
        <v>42618</v>
      </c>
      <c r="B6" s="15" t="str">
        <f ca="1">IFERROR(1*_xll.BDH($A$1,$B$1,A6,A6),"–")</f>
        <v>–</v>
      </c>
      <c r="C6" s="17" t="str">
        <f ca="1">IFERROR(1*_xll.BDH($A$1,$C$1,A6,A6),"–")</f>
        <v>–</v>
      </c>
      <c r="D6" s="15"/>
      <c r="E6" s="16"/>
      <c r="F6" s="16"/>
      <c r="G6" s="14"/>
      <c r="H6" s="14"/>
      <c r="I6" s="15"/>
      <c r="J6" s="14"/>
      <c r="K6" s="15"/>
      <c r="L6" s="14"/>
      <c r="O6" s="12"/>
      <c r="P6" s="12"/>
      <c r="Q6" s="12"/>
      <c r="S6" s="19">
        <v>42737</v>
      </c>
    </row>
    <row r="7" spans="1:19" x14ac:dyDescent="0.2">
      <c r="A7" s="18">
        <f t="shared" si="0"/>
        <v>42619</v>
      </c>
      <c r="B7" s="15" t="str">
        <f ca="1">IFERROR(1*_xll.BDH($A$1,$B$1,A7,A7),"–")</f>
        <v>–</v>
      </c>
      <c r="C7" s="17" t="str">
        <f ca="1">IFERROR(1*_xll.BDH($A$1,$C$1,A7,A7),"–")</f>
        <v>–</v>
      </c>
      <c r="D7" s="15"/>
      <c r="E7" s="16"/>
      <c r="F7" s="16"/>
      <c r="G7" s="14"/>
      <c r="H7" s="14"/>
      <c r="I7" s="15"/>
      <c r="J7" s="14"/>
      <c r="K7" s="15"/>
      <c r="L7" s="14"/>
      <c r="O7" s="12"/>
      <c r="P7" s="12"/>
      <c r="Q7" s="12"/>
      <c r="S7" s="19">
        <v>42839</v>
      </c>
    </row>
    <row r="8" spans="1:19" x14ac:dyDescent="0.2">
      <c r="A8" s="18">
        <f t="shared" si="0"/>
        <v>42620</v>
      </c>
      <c r="B8" s="15" t="str">
        <f ca="1">IFERROR(1*_xll.BDH($A$1,$B$1,A8,A8),"–")</f>
        <v>–</v>
      </c>
      <c r="C8" s="17" t="str">
        <f ca="1">IFERROR(1*_xll.BDH($A$1,$C$1,A8,A8),"–")</f>
        <v>–</v>
      </c>
      <c r="D8" s="15"/>
      <c r="E8" s="16"/>
      <c r="F8" s="16"/>
      <c r="G8" s="14"/>
      <c r="H8" s="14"/>
      <c r="I8" s="15"/>
      <c r="J8" s="14"/>
      <c r="K8" s="15"/>
      <c r="L8" s="14"/>
      <c r="O8" s="12"/>
      <c r="P8" s="12"/>
      <c r="Q8" s="12"/>
      <c r="S8" s="19">
        <v>42842</v>
      </c>
    </row>
    <row r="9" spans="1:19" x14ac:dyDescent="0.2">
      <c r="A9" s="18">
        <f t="shared" si="0"/>
        <v>42621</v>
      </c>
      <c r="B9" s="15" t="str">
        <f ca="1">IFERROR(1*_xll.BDH($A$1,$B$1,A9,A9),"–")</f>
        <v>–</v>
      </c>
      <c r="C9" s="17" t="str">
        <f ca="1">IFERROR(1*_xll.BDH($A$1,$C$1,A9,A9),"–")</f>
        <v>–</v>
      </c>
      <c r="D9" s="15"/>
      <c r="F9" s="16"/>
      <c r="G9" s="14"/>
      <c r="H9" s="14"/>
      <c r="I9" s="15"/>
      <c r="J9" s="14"/>
      <c r="K9" s="15"/>
      <c r="L9" s="14"/>
      <c r="O9" s="12"/>
      <c r="P9" s="12"/>
      <c r="Q9" s="12"/>
      <c r="S9" s="19">
        <v>42856</v>
      </c>
    </row>
    <row r="10" spans="1:19" x14ac:dyDescent="0.2">
      <c r="A10" s="18">
        <f t="shared" si="0"/>
        <v>42622</v>
      </c>
      <c r="B10" s="15" t="str">
        <f ca="1">IFERROR(1*_xll.BDH($A$1,$B$1,A10,A10),"–")</f>
        <v>–</v>
      </c>
      <c r="C10" s="17" t="str">
        <f ca="1">IFERROR(1*_xll.BDH($A$1,$C$1,A10,A10),"–")</f>
        <v>–</v>
      </c>
      <c r="D10" s="15"/>
      <c r="E10" s="16"/>
      <c r="F10" s="16"/>
      <c r="G10" s="14"/>
      <c r="H10" s="14"/>
      <c r="I10" s="15"/>
      <c r="J10" s="14"/>
      <c r="K10" s="15"/>
      <c r="L10" s="14"/>
      <c r="O10" s="12"/>
      <c r="P10" s="12"/>
      <c r="Q10" s="12"/>
      <c r="S10" s="19">
        <v>42884</v>
      </c>
    </row>
    <row r="11" spans="1:19" x14ac:dyDescent="0.2">
      <c r="A11" s="18">
        <f t="shared" si="0"/>
        <v>42625</v>
      </c>
      <c r="B11" s="15" t="str">
        <f ca="1">IFERROR(1*_xll.BDH($A$1,$B$1,A11,A11),"–")</f>
        <v>–</v>
      </c>
      <c r="C11" s="17" t="str">
        <f ca="1">IFERROR(1*_xll.BDH($A$1,$C$1,A11,A11),"–")</f>
        <v>–</v>
      </c>
      <c r="D11" s="15"/>
      <c r="E11" s="16"/>
      <c r="F11" s="16"/>
      <c r="G11" s="14"/>
      <c r="H11" s="14"/>
      <c r="I11" s="15"/>
      <c r="J11" s="14"/>
      <c r="K11" s="15"/>
      <c r="L11" s="14"/>
      <c r="O11" s="12"/>
      <c r="P11" s="12"/>
      <c r="Q11" s="12"/>
      <c r="S11" s="19">
        <v>42975</v>
      </c>
    </row>
    <row r="12" spans="1:19" x14ac:dyDescent="0.2">
      <c r="A12" s="18">
        <f t="shared" si="0"/>
        <v>42626</v>
      </c>
      <c r="B12" s="15" t="str">
        <f ca="1">IFERROR(1*_xll.BDH($A$1,$B$1,A12,A12),"–")</f>
        <v>–</v>
      </c>
      <c r="C12" s="17" t="str">
        <f ca="1">IFERROR(1*_xll.BDH($A$1,$C$1,A12,A12),"–")</f>
        <v>–</v>
      </c>
      <c r="D12" s="15"/>
      <c r="E12" s="16"/>
      <c r="F12" s="16"/>
      <c r="G12" s="14"/>
      <c r="H12" s="14"/>
      <c r="I12" s="15"/>
      <c r="J12" s="14"/>
      <c r="K12" s="15"/>
      <c r="L12" s="14"/>
      <c r="O12" s="12"/>
      <c r="P12" s="12"/>
      <c r="Q12" s="12"/>
      <c r="S12" s="19">
        <v>43094</v>
      </c>
    </row>
    <row r="13" spans="1:19" x14ac:dyDescent="0.2">
      <c r="A13" s="18">
        <f t="shared" si="0"/>
        <v>42627</v>
      </c>
      <c r="B13" s="15" t="str">
        <f ca="1">IFERROR(1*_xll.BDH($A$1,$B$1,A13,A13),"–")</f>
        <v>–</v>
      </c>
      <c r="C13" s="17" t="str">
        <f ca="1">IFERROR(1*_xll.BDH($A$1,$C$1,A13,A13),"–")</f>
        <v>–</v>
      </c>
      <c r="D13" s="15"/>
      <c r="E13" s="16"/>
      <c r="F13" s="16"/>
      <c r="G13" s="14"/>
      <c r="H13" s="14"/>
      <c r="I13" s="15"/>
      <c r="J13" s="14"/>
      <c r="K13" s="15"/>
      <c r="L13" s="14"/>
      <c r="O13" s="12"/>
      <c r="P13" s="12"/>
      <c r="Q13" s="12"/>
      <c r="S13" s="19">
        <v>43095</v>
      </c>
    </row>
    <row r="14" spans="1:19" x14ac:dyDescent="0.2">
      <c r="A14" s="18">
        <f t="shared" si="0"/>
        <v>42628</v>
      </c>
      <c r="B14" s="15" t="str">
        <f ca="1">IFERROR(1*_xll.BDH($A$1,$B$1,A14,A14),"–")</f>
        <v>–</v>
      </c>
      <c r="C14" s="17" t="str">
        <f ca="1">IFERROR(1*_xll.BDH($A$1,$C$1,A14,A14),"–")</f>
        <v>–</v>
      </c>
      <c r="D14" s="15"/>
      <c r="E14" s="16"/>
      <c r="F14" s="16"/>
      <c r="G14" s="14"/>
      <c r="H14" s="14"/>
      <c r="I14" s="15"/>
      <c r="J14" s="14"/>
      <c r="K14" s="15"/>
      <c r="L14" s="14"/>
      <c r="O14" s="12"/>
      <c r="P14" s="12"/>
      <c r="Q14" s="12"/>
    </row>
    <row r="15" spans="1:19" x14ac:dyDescent="0.2">
      <c r="A15" s="18">
        <f t="shared" si="0"/>
        <v>42629</v>
      </c>
      <c r="B15" s="15" t="str">
        <f ca="1">IFERROR(1*_xll.BDH($A$1,$B$1,A15,A15),"–")</f>
        <v>–</v>
      </c>
      <c r="C15" s="17" t="str">
        <f ca="1">IFERROR(1*_xll.BDH($A$1,$C$1,A15,A15),"–")</f>
        <v>–</v>
      </c>
      <c r="D15" s="15"/>
      <c r="E15" s="16"/>
      <c r="F15" s="16"/>
      <c r="G15" s="14"/>
      <c r="H15" s="14"/>
      <c r="I15" s="15"/>
      <c r="J15" s="14"/>
      <c r="K15" s="15"/>
      <c r="L15" s="14"/>
      <c r="O15" s="12"/>
      <c r="P15" s="12"/>
      <c r="Q15" s="12"/>
    </row>
    <row r="16" spans="1:19" x14ac:dyDescent="0.2">
      <c r="A16" s="18">
        <f>WORKDAY(A15,1,$S$4:$S$13)</f>
        <v>42632</v>
      </c>
      <c r="B16" s="15" t="str">
        <f ca="1">IFERROR(1*_xll.BDH($A$1,$B$1,A16,A16),"–")</f>
        <v>–</v>
      </c>
      <c r="C16" s="17" t="str">
        <f ca="1">IFERROR(1*_xll.BDH($A$1,$C$1,A16,A16),"–")</f>
        <v>–</v>
      </c>
      <c r="D16" s="15"/>
      <c r="E16" s="16"/>
      <c r="F16" s="16"/>
      <c r="G16" s="14"/>
      <c r="H16" s="14"/>
      <c r="I16" s="15"/>
      <c r="J16" s="14"/>
      <c r="K16" s="15"/>
      <c r="L16" s="14"/>
      <c r="O16" s="12"/>
      <c r="P16" s="12"/>
      <c r="Q16" s="12"/>
    </row>
    <row r="17" spans="1:17" x14ac:dyDescent="0.2">
      <c r="A17" s="18">
        <f t="shared" si="0"/>
        <v>42633</v>
      </c>
      <c r="B17" s="15" t="str">
        <f ca="1">IFERROR(1*_xll.BDH($A$1,$B$1,A17,A17),"–")</f>
        <v>–</v>
      </c>
      <c r="C17" s="17" t="str">
        <f ca="1">IFERROR(1*_xll.BDH($A$1,$C$1,A17,A17),"–")</f>
        <v>–</v>
      </c>
      <c r="D17" s="15"/>
      <c r="E17" s="16"/>
      <c r="F17" s="16"/>
      <c r="G17" s="14"/>
      <c r="H17" s="14"/>
      <c r="I17" s="15"/>
      <c r="J17" s="14"/>
      <c r="K17" s="15"/>
      <c r="L17" s="14"/>
      <c r="O17" s="12"/>
      <c r="P17" s="12"/>
      <c r="Q17" s="12"/>
    </row>
    <row r="18" spans="1:17" x14ac:dyDescent="0.2">
      <c r="A18" s="18">
        <f t="shared" si="0"/>
        <v>42634</v>
      </c>
      <c r="B18" s="15" t="str">
        <f ca="1">IFERROR(1*_xll.BDH($A$1,$B$1,A18,A18),"–")</f>
        <v>–</v>
      </c>
      <c r="C18" s="17" t="str">
        <f ca="1">IFERROR(1*_xll.BDH($A$1,$C$1,A18,A18),"–")</f>
        <v>–</v>
      </c>
      <c r="D18" s="15"/>
      <c r="E18" s="16"/>
      <c r="F18" s="16"/>
      <c r="G18" s="14"/>
      <c r="H18" s="14"/>
      <c r="I18" s="15"/>
      <c r="J18" s="14"/>
      <c r="K18" s="15"/>
      <c r="L18" s="14"/>
      <c r="O18" s="12"/>
      <c r="P18" s="12"/>
      <c r="Q18" s="12"/>
    </row>
    <row r="19" spans="1:17" x14ac:dyDescent="0.2">
      <c r="A19" s="18">
        <f t="shared" si="0"/>
        <v>42635</v>
      </c>
      <c r="B19" s="15" t="str">
        <f ca="1">IFERROR(1*_xll.BDH($A$1,$B$1,A19,A19),"–")</f>
        <v>–</v>
      </c>
      <c r="C19" s="17" t="str">
        <f ca="1">IFERROR(1*_xll.BDH($A$1,$C$1,A19,A19),"–")</f>
        <v>–</v>
      </c>
      <c r="D19" s="15"/>
      <c r="E19" s="16"/>
      <c r="F19" s="16"/>
      <c r="G19" s="14"/>
      <c r="H19" s="14"/>
      <c r="I19" s="15"/>
      <c r="J19" s="14"/>
      <c r="K19" s="15"/>
      <c r="L19" s="14"/>
      <c r="O19" s="12"/>
      <c r="P19" s="12"/>
      <c r="Q19" s="12"/>
    </row>
    <row r="20" spans="1:17" x14ac:dyDescent="0.2">
      <c r="A20" s="18">
        <f t="shared" si="0"/>
        <v>42636</v>
      </c>
      <c r="B20" s="15" t="str">
        <f ca="1">IFERROR(1*_xll.BDH($A$1,$B$1,A20,A20),"–")</f>
        <v>–</v>
      </c>
      <c r="C20" s="17" t="str">
        <f ca="1">IFERROR(1*_xll.BDH($A$1,$C$1,A20,A20),"–")</f>
        <v>–</v>
      </c>
      <c r="D20" s="15"/>
      <c r="E20" s="16"/>
      <c r="F20" s="16"/>
      <c r="G20" s="14"/>
      <c r="H20" s="14"/>
      <c r="I20" s="15"/>
      <c r="J20" s="14"/>
      <c r="K20" s="15"/>
      <c r="L20" s="14"/>
      <c r="O20" s="12"/>
      <c r="P20" s="12"/>
      <c r="Q20" s="12"/>
    </row>
    <row r="21" spans="1:17" x14ac:dyDescent="0.2">
      <c r="A21" s="18">
        <f t="shared" si="0"/>
        <v>42639</v>
      </c>
      <c r="B21" s="15" t="str">
        <f ca="1">IFERROR(1*_xll.BDH($A$1,$B$1,A21,A21),"–")</f>
        <v>–</v>
      </c>
      <c r="C21" s="17" t="str">
        <f ca="1">IFERROR(1*_xll.BDH($A$1,$C$1,A21,A21),"–")</f>
        <v>–</v>
      </c>
      <c r="D21" s="15"/>
      <c r="E21" s="16"/>
      <c r="F21" s="16"/>
      <c r="G21" s="14"/>
      <c r="H21" s="14"/>
      <c r="I21" s="15"/>
      <c r="J21" s="14"/>
      <c r="K21" s="15"/>
      <c r="L21" s="14"/>
      <c r="O21" s="12"/>
      <c r="P21" s="12"/>
      <c r="Q21" s="12"/>
    </row>
    <row r="22" spans="1:17" x14ac:dyDescent="0.2">
      <c r="A22" s="18">
        <f t="shared" si="0"/>
        <v>42640</v>
      </c>
      <c r="B22" s="15" t="str">
        <f ca="1">IFERROR(1*_xll.BDH($A$1,$B$1,A22,A22),"–")</f>
        <v>–</v>
      </c>
      <c r="C22" s="17" t="str">
        <f ca="1">IFERROR(1*_xll.BDH($A$1,$C$1,A22,A22),"–")</f>
        <v>–</v>
      </c>
      <c r="D22" s="15"/>
      <c r="E22" s="16"/>
      <c r="F22" s="16"/>
      <c r="G22" s="14"/>
      <c r="H22" s="14"/>
      <c r="I22" s="15"/>
      <c r="J22" s="14"/>
      <c r="K22" s="15"/>
      <c r="L22" s="14"/>
      <c r="O22" s="12"/>
      <c r="P22" s="12"/>
      <c r="Q22" s="12"/>
    </row>
    <row r="23" spans="1:17" x14ac:dyDescent="0.2">
      <c r="A23" s="18">
        <f t="shared" si="0"/>
        <v>42641</v>
      </c>
      <c r="B23" s="15" t="str">
        <f ca="1">IFERROR(1*_xll.BDH($A$1,$B$1,A23,A23),"–")</f>
        <v>–</v>
      </c>
      <c r="C23" s="17" t="str">
        <f ca="1">IFERROR(1*_xll.BDH($A$1,$C$1,A23,A23),"–")</f>
        <v>–</v>
      </c>
      <c r="D23" s="15"/>
      <c r="E23" s="16"/>
      <c r="F23" s="16"/>
      <c r="G23" s="14"/>
      <c r="H23" s="14"/>
      <c r="I23" s="15"/>
      <c r="J23" s="14"/>
      <c r="K23" s="15"/>
      <c r="L23" s="14"/>
      <c r="O23" s="12"/>
      <c r="P23" s="12"/>
      <c r="Q23" s="12"/>
    </row>
    <row r="24" spans="1:17" x14ac:dyDescent="0.2">
      <c r="A24" s="18">
        <f t="shared" si="0"/>
        <v>42642</v>
      </c>
      <c r="B24" s="15" t="str">
        <f ca="1">IFERROR(1*_xll.BDH($A$1,$B$1,A24,A24),"–")</f>
        <v>–</v>
      </c>
      <c r="C24" s="17" t="str">
        <f ca="1">IFERROR(1*_xll.BDH($A$1,$C$1,A24,A24),"–")</f>
        <v>–</v>
      </c>
      <c r="D24" s="15"/>
      <c r="E24" s="16"/>
      <c r="F24" s="16"/>
      <c r="G24" s="14"/>
      <c r="H24" s="14"/>
      <c r="I24" s="15"/>
      <c r="J24" s="14"/>
      <c r="K24" s="15"/>
      <c r="L24" s="14"/>
      <c r="O24" s="12"/>
      <c r="P24" s="12"/>
      <c r="Q24" s="12"/>
    </row>
    <row r="25" spans="1:17" x14ac:dyDescent="0.2">
      <c r="A25" s="18">
        <f t="shared" si="0"/>
        <v>42643</v>
      </c>
      <c r="B25" s="15" t="str">
        <f ca="1">IFERROR(1*_xll.BDH($A$1,$B$1,A25,A25),"–")</f>
        <v>–</v>
      </c>
      <c r="C25" s="17" t="str">
        <f ca="1">IFERROR(1*_xll.BDH($A$1,$C$1,A25,A25),"–")</f>
        <v>–</v>
      </c>
      <c r="D25" s="15"/>
      <c r="E25" s="16"/>
      <c r="F25" s="16"/>
      <c r="G25" s="14"/>
      <c r="H25" s="14"/>
      <c r="I25" s="15"/>
      <c r="J25" s="14"/>
      <c r="K25" s="15"/>
      <c r="L25" s="14"/>
      <c r="O25" s="12"/>
      <c r="P25" s="12"/>
      <c r="Q25" s="12"/>
    </row>
    <row r="26" spans="1:17" x14ac:dyDescent="0.2">
      <c r="A26" s="18">
        <f t="shared" si="0"/>
        <v>42646</v>
      </c>
      <c r="B26" s="15" t="str">
        <f ca="1">IFERROR(1*_xll.BDH($A$1,$B$1,A26,A26),"–")</f>
        <v>–</v>
      </c>
      <c r="C26" s="17" t="str">
        <f ca="1">IFERROR(1*_xll.BDH($A$1,$C$1,A26,A26),"–")</f>
        <v>–</v>
      </c>
      <c r="D26" s="15"/>
      <c r="E26" s="16"/>
      <c r="F26" s="16"/>
      <c r="G26" s="14"/>
      <c r="H26" s="14"/>
      <c r="I26" s="15"/>
      <c r="J26" s="14"/>
      <c r="K26" s="15"/>
      <c r="L26" s="14"/>
      <c r="O26" s="12"/>
      <c r="P26" s="12"/>
      <c r="Q26" s="12"/>
    </row>
    <row r="27" spans="1:17" x14ac:dyDescent="0.2">
      <c r="A27" s="18">
        <f t="shared" si="0"/>
        <v>42647</v>
      </c>
      <c r="B27" s="15" t="str">
        <f ca="1">IFERROR(1*_xll.BDH($A$1,$B$1,A27,A27),"–")</f>
        <v>–</v>
      </c>
      <c r="C27" s="17" t="str">
        <f ca="1">IFERROR(1*_xll.BDH($A$1,$C$1,A27,A27),"–")</f>
        <v>–</v>
      </c>
      <c r="D27" s="15"/>
      <c r="E27" s="16"/>
      <c r="F27" s="16"/>
      <c r="G27" s="14"/>
      <c r="H27" s="14"/>
      <c r="I27" s="15"/>
      <c r="J27" s="14"/>
      <c r="K27" s="15"/>
      <c r="L27" s="14"/>
      <c r="O27" s="12"/>
      <c r="P27" s="12"/>
      <c r="Q27" s="12"/>
    </row>
    <row r="28" spans="1:17" x14ac:dyDescent="0.2">
      <c r="A28" s="18">
        <f t="shared" si="0"/>
        <v>42648</v>
      </c>
      <c r="B28" s="15" t="str">
        <f ca="1">IFERROR(1*_xll.BDH($A$1,$B$1,A28,A28),"–")</f>
        <v>–</v>
      </c>
      <c r="C28" s="17" t="str">
        <f ca="1">IFERROR(1*_xll.BDH($A$1,$C$1,A28,A28),"–")</f>
        <v>–</v>
      </c>
      <c r="D28" s="15"/>
      <c r="E28" s="16"/>
      <c r="F28" s="16"/>
      <c r="G28" s="14"/>
      <c r="H28" s="14"/>
      <c r="I28" s="15"/>
      <c r="J28" s="14"/>
      <c r="K28" s="15"/>
      <c r="L28" s="14"/>
      <c r="O28" s="12"/>
      <c r="P28" s="12"/>
      <c r="Q28" s="12"/>
    </row>
    <row r="29" spans="1:17" x14ac:dyDescent="0.2">
      <c r="A29" s="18">
        <f t="shared" si="0"/>
        <v>42649</v>
      </c>
      <c r="B29" s="15" t="str">
        <f ca="1">IFERROR(1*_xll.BDH($A$1,$B$1,A29,A29),"–")</f>
        <v>–</v>
      </c>
      <c r="C29" s="17" t="str">
        <f ca="1">IFERROR(1*_xll.BDH($A$1,$C$1,A29,A29),"–")</f>
        <v>–</v>
      </c>
      <c r="D29" s="15"/>
      <c r="E29" s="16"/>
      <c r="F29" s="16"/>
      <c r="G29" s="14"/>
      <c r="H29" s="14"/>
      <c r="I29" s="15"/>
      <c r="J29" s="14"/>
      <c r="K29" s="15"/>
      <c r="L29" s="14"/>
      <c r="O29" s="12"/>
      <c r="P29" s="12"/>
      <c r="Q29" s="12"/>
    </row>
    <row r="30" spans="1:17" x14ac:dyDescent="0.2">
      <c r="A30" s="18">
        <f t="shared" si="0"/>
        <v>42650</v>
      </c>
      <c r="B30" s="15" t="str">
        <f ca="1">IFERROR(1*_xll.BDH($A$1,$B$1,A30,A30),"–")</f>
        <v>–</v>
      </c>
      <c r="C30" s="17" t="str">
        <f ca="1">IFERROR(1*_xll.BDH($A$1,$C$1,A30,A30),"–")</f>
        <v>–</v>
      </c>
      <c r="D30" s="15"/>
      <c r="E30" s="16"/>
      <c r="F30" s="16"/>
      <c r="G30" s="14"/>
      <c r="H30" s="14"/>
      <c r="I30" s="15"/>
      <c r="J30" s="14"/>
      <c r="K30" s="15"/>
      <c r="L30" s="14"/>
      <c r="O30" s="12"/>
      <c r="P30" s="12"/>
      <c r="Q30" s="12"/>
    </row>
    <row r="31" spans="1:17" x14ac:dyDescent="0.2">
      <c r="A31" s="18">
        <f t="shared" si="0"/>
        <v>42653</v>
      </c>
      <c r="B31" s="15" t="str">
        <f ca="1">IFERROR(1*_xll.BDH($A$1,$B$1,A31,A31),"–")</f>
        <v>–</v>
      </c>
      <c r="C31" s="17" t="str">
        <f ca="1">IFERROR(1*_xll.BDH($A$1,$C$1,A31,A31),"–")</f>
        <v>–</v>
      </c>
      <c r="D31" s="15"/>
      <c r="E31" s="16"/>
      <c r="F31" s="16"/>
      <c r="G31" s="14"/>
      <c r="H31" s="14"/>
      <c r="I31" s="15"/>
      <c r="J31" s="14"/>
      <c r="K31" s="15"/>
      <c r="L31" s="14"/>
      <c r="O31" s="12"/>
      <c r="P31" s="12"/>
      <c r="Q31" s="12"/>
    </row>
    <row r="32" spans="1:17" x14ac:dyDescent="0.2">
      <c r="A32" s="18">
        <f t="shared" si="0"/>
        <v>42654</v>
      </c>
      <c r="B32" s="15" t="str">
        <f ca="1">IFERROR(1*_xll.BDH($A$1,$B$1,A32,A32),"–")</f>
        <v>–</v>
      </c>
      <c r="C32" s="17" t="str">
        <f ca="1">IFERROR(1*_xll.BDH($A$1,$C$1,A32,A32),"–")</f>
        <v>–</v>
      </c>
      <c r="D32" s="15"/>
      <c r="E32" s="16"/>
      <c r="F32" s="16"/>
      <c r="G32" s="14"/>
      <c r="H32" s="14"/>
      <c r="I32" s="15"/>
      <c r="J32" s="14"/>
      <c r="K32" s="15"/>
      <c r="L32" s="14"/>
      <c r="O32" s="12"/>
      <c r="P32" s="12"/>
      <c r="Q32" s="12"/>
    </row>
    <row r="33" spans="1:17" x14ac:dyDescent="0.2">
      <c r="A33" s="18">
        <f t="shared" si="0"/>
        <v>42655</v>
      </c>
      <c r="B33" s="15" t="str">
        <f ca="1">IFERROR(1*_xll.BDH($A$1,$B$1,A33,A33),"–")</f>
        <v>–</v>
      </c>
      <c r="C33" s="17" t="str">
        <f ca="1">IFERROR(1*_xll.BDH($A$1,$C$1,A33,A33),"–")</f>
        <v>–</v>
      </c>
      <c r="D33" s="15"/>
      <c r="E33" s="16"/>
      <c r="F33" s="16"/>
      <c r="G33" s="14"/>
      <c r="H33" s="14"/>
      <c r="I33" s="15"/>
      <c r="J33" s="14"/>
      <c r="K33" s="15"/>
      <c r="L33" s="14"/>
      <c r="O33" s="12"/>
      <c r="P33" s="12"/>
      <c r="Q33" s="12"/>
    </row>
    <row r="34" spans="1:17" x14ac:dyDescent="0.2">
      <c r="A34" s="18">
        <f t="shared" si="0"/>
        <v>42656</v>
      </c>
      <c r="B34" s="15" t="str">
        <f ca="1">IFERROR(1*_xll.BDH($A$1,$B$1,A34,A34),"–")</f>
        <v>–</v>
      </c>
      <c r="C34" s="17" t="str">
        <f ca="1">IFERROR(1*_xll.BDH($A$1,$C$1,A34,A34),"–")</f>
        <v>–</v>
      </c>
      <c r="D34" s="15"/>
      <c r="E34" s="16"/>
      <c r="F34" s="16"/>
      <c r="G34" s="14"/>
      <c r="H34" s="14"/>
      <c r="I34" s="15"/>
      <c r="J34" s="14"/>
      <c r="K34" s="15"/>
      <c r="L34" s="14"/>
      <c r="O34" s="12"/>
      <c r="P34" s="12"/>
      <c r="Q34" s="12"/>
    </row>
    <row r="35" spans="1:17" x14ac:dyDescent="0.2">
      <c r="A35" s="18">
        <f t="shared" si="0"/>
        <v>42657</v>
      </c>
      <c r="B35" s="15" t="str">
        <f ca="1">IFERROR(1*_xll.BDH($A$1,$B$1,A35,A35),"–")</f>
        <v>–</v>
      </c>
      <c r="C35" s="17" t="str">
        <f ca="1">IFERROR(1*_xll.BDH($A$1,$C$1,A35,A35),"–")</f>
        <v>–</v>
      </c>
      <c r="D35" s="15"/>
      <c r="E35" s="16"/>
      <c r="F35" s="16"/>
      <c r="G35" s="14"/>
      <c r="H35" s="14"/>
      <c r="I35" s="15"/>
      <c r="J35" s="14"/>
      <c r="K35" s="15"/>
      <c r="L35" s="14"/>
      <c r="O35" s="12"/>
      <c r="P35" s="12"/>
      <c r="Q35" s="12"/>
    </row>
    <row r="36" spans="1:17" x14ac:dyDescent="0.2">
      <c r="A36" s="18">
        <f t="shared" si="0"/>
        <v>42660</v>
      </c>
      <c r="B36" s="15" t="str">
        <f ca="1">IFERROR(1*_xll.BDH($A$1,$B$1,A36,A36),"–")</f>
        <v>–</v>
      </c>
      <c r="C36" s="17" t="str">
        <f ca="1">IFERROR(1*_xll.BDH($A$1,$C$1,A36,A36),"–")</f>
        <v>–</v>
      </c>
      <c r="D36" s="15"/>
      <c r="E36" s="16"/>
      <c r="F36" s="16"/>
      <c r="G36" s="14"/>
      <c r="H36" s="14"/>
      <c r="I36" s="15"/>
      <c r="J36" s="14"/>
      <c r="K36" s="15"/>
      <c r="L36" s="14"/>
      <c r="O36" s="12"/>
      <c r="P36" s="12"/>
      <c r="Q36" s="12"/>
    </row>
    <row r="37" spans="1:17" x14ac:dyDescent="0.2">
      <c r="A37" s="18">
        <f t="shared" si="0"/>
        <v>42661</v>
      </c>
      <c r="B37" s="15" t="str">
        <f ca="1">IFERROR(1*_xll.BDH($A$1,$B$1,A37,A37),"–")</f>
        <v>–</v>
      </c>
      <c r="C37" s="17" t="str">
        <f ca="1">IFERROR(1*_xll.BDH($A$1,$C$1,A37,A37),"–")</f>
        <v>–</v>
      </c>
      <c r="D37" s="15"/>
      <c r="E37" s="16"/>
      <c r="F37" s="16"/>
      <c r="G37" s="14"/>
      <c r="H37" s="14"/>
      <c r="I37" s="15"/>
      <c r="J37" s="14"/>
      <c r="K37" s="15"/>
      <c r="L37" s="14"/>
      <c r="O37" s="12"/>
      <c r="P37" s="12"/>
      <c r="Q37" s="12"/>
    </row>
    <row r="38" spans="1:17" x14ac:dyDescent="0.2">
      <c r="A38" s="18">
        <f t="shared" si="0"/>
        <v>42662</v>
      </c>
      <c r="B38" s="15" t="str">
        <f ca="1">IFERROR(1*_xll.BDH($A$1,$B$1,A38,A38),"–")</f>
        <v>–</v>
      </c>
      <c r="C38" s="17" t="str">
        <f ca="1">IFERROR(1*_xll.BDH($A$1,$C$1,A38,A38),"–")</f>
        <v>–</v>
      </c>
      <c r="D38" s="15"/>
      <c r="E38" s="16"/>
      <c r="F38" s="16"/>
      <c r="G38" s="14"/>
      <c r="H38" s="14"/>
      <c r="I38" s="15"/>
      <c r="J38" s="14"/>
      <c r="K38" s="15"/>
      <c r="L38" s="14"/>
      <c r="O38" s="12"/>
      <c r="P38" s="12"/>
      <c r="Q38" s="12"/>
    </row>
    <row r="39" spans="1:17" x14ac:dyDescent="0.2">
      <c r="A39" s="18">
        <f t="shared" si="0"/>
        <v>42663</v>
      </c>
      <c r="B39" s="15" t="str">
        <f ca="1">IFERROR(1*_xll.BDH($A$1,$B$1,A39,A39),"–")</f>
        <v>–</v>
      </c>
      <c r="C39" s="17" t="str">
        <f ca="1">IFERROR(1*_xll.BDH($A$1,$C$1,A39,A39),"–")</f>
        <v>–</v>
      </c>
      <c r="D39" s="15"/>
      <c r="E39" s="16"/>
      <c r="F39" s="16"/>
      <c r="G39" s="14"/>
      <c r="H39" s="14"/>
      <c r="I39" s="15"/>
      <c r="J39" s="14"/>
      <c r="K39" s="15"/>
      <c r="L39" s="14"/>
      <c r="O39" s="12"/>
      <c r="P39" s="12"/>
      <c r="Q39" s="12"/>
    </row>
    <row r="40" spans="1:17" x14ac:dyDescent="0.2">
      <c r="A40" s="18">
        <f t="shared" si="0"/>
        <v>42664</v>
      </c>
      <c r="B40" s="15" t="str">
        <f ca="1">IFERROR(1*_xll.BDH($A$1,$B$1,A40,A40),"–")</f>
        <v>–</v>
      </c>
      <c r="C40" s="17" t="str">
        <f ca="1">IFERROR(1*_xll.BDH($A$1,$C$1,A40,A40),"–")</f>
        <v>–</v>
      </c>
      <c r="D40" s="15"/>
      <c r="E40" s="16"/>
      <c r="F40" s="16"/>
      <c r="G40" s="14"/>
      <c r="H40" s="14"/>
      <c r="I40" s="15"/>
      <c r="J40" s="14"/>
      <c r="K40" s="15"/>
      <c r="L40" s="14"/>
      <c r="O40" s="12"/>
      <c r="P40" s="12"/>
      <c r="Q40" s="12"/>
    </row>
    <row r="41" spans="1:17" x14ac:dyDescent="0.2">
      <c r="A41" s="18">
        <f t="shared" si="0"/>
        <v>42667</v>
      </c>
      <c r="B41" s="15" t="str">
        <f ca="1">IFERROR(1*_xll.BDH($A$1,$B$1,A41,A41),"–")</f>
        <v>–</v>
      </c>
      <c r="C41" s="17" t="str">
        <f ca="1">IFERROR(1*_xll.BDH($A$1,$C$1,A41,A41),"–")</f>
        <v>–</v>
      </c>
      <c r="D41" s="15"/>
      <c r="E41" s="16"/>
      <c r="F41" s="16"/>
      <c r="G41" s="14"/>
      <c r="H41" s="14"/>
      <c r="I41" s="15"/>
      <c r="J41" s="14"/>
      <c r="K41" s="15"/>
      <c r="L41" s="14"/>
      <c r="O41" s="12"/>
      <c r="P41" s="12"/>
      <c r="Q41" s="12"/>
    </row>
    <row r="42" spans="1:17" x14ac:dyDescent="0.2">
      <c r="A42" s="18">
        <f t="shared" si="0"/>
        <v>42668</v>
      </c>
      <c r="B42" s="15" t="str">
        <f ca="1">IFERROR(1*_xll.BDH($A$1,$B$1,A42,A42),"–")</f>
        <v>–</v>
      </c>
      <c r="C42" s="17" t="str">
        <f ca="1">IFERROR(1*_xll.BDH($A$1,$C$1,A42,A42),"–")</f>
        <v>–</v>
      </c>
      <c r="D42" s="15"/>
      <c r="E42" s="16"/>
      <c r="F42" s="16"/>
      <c r="G42" s="14"/>
      <c r="H42" s="14"/>
      <c r="I42" s="15"/>
      <c r="J42" s="14"/>
      <c r="K42" s="15"/>
      <c r="L42" s="14"/>
      <c r="O42" s="12"/>
      <c r="P42" s="12"/>
      <c r="Q42" s="12"/>
    </row>
    <row r="43" spans="1:17" x14ac:dyDescent="0.2">
      <c r="A43" s="18">
        <f t="shared" si="0"/>
        <v>42669</v>
      </c>
      <c r="B43" s="15" t="str">
        <f ca="1">IFERROR(1*_xll.BDH($A$1,$B$1,A43,A43),"–")</f>
        <v>–</v>
      </c>
      <c r="C43" s="17" t="str">
        <f ca="1">IFERROR(1*_xll.BDH($A$1,$C$1,A43,A43),"–")</f>
        <v>–</v>
      </c>
      <c r="D43" s="15"/>
      <c r="E43" s="16"/>
      <c r="F43" s="16"/>
      <c r="G43" s="14"/>
      <c r="H43" s="14"/>
      <c r="I43" s="15"/>
      <c r="J43" s="14"/>
      <c r="K43" s="15"/>
      <c r="L43" s="14"/>
      <c r="O43" s="12"/>
      <c r="P43" s="12"/>
      <c r="Q43" s="12"/>
    </row>
    <row r="44" spans="1:17" x14ac:dyDescent="0.2">
      <c r="A44" s="18">
        <f t="shared" si="0"/>
        <v>42670</v>
      </c>
      <c r="B44" s="15" t="str">
        <f ca="1">IFERROR(1*_xll.BDH($A$1,$B$1,A44,A44),"–")</f>
        <v>–</v>
      </c>
      <c r="C44" s="17" t="str">
        <f ca="1">IFERROR(1*_xll.BDH($A$1,$C$1,A44,A44),"–")</f>
        <v>–</v>
      </c>
      <c r="D44" s="15"/>
      <c r="E44" s="16"/>
      <c r="F44" s="16"/>
      <c r="G44" s="14"/>
      <c r="H44" s="14"/>
      <c r="I44" s="15"/>
      <c r="J44" s="14"/>
      <c r="K44" s="15"/>
      <c r="L44" s="14"/>
      <c r="O44" s="12"/>
      <c r="P44" s="12"/>
      <c r="Q44" s="12"/>
    </row>
    <row r="45" spans="1:17" x14ac:dyDescent="0.2">
      <c r="A45" s="18">
        <f t="shared" si="0"/>
        <v>42671</v>
      </c>
      <c r="B45" s="15" t="str">
        <f ca="1">IFERROR(1*_xll.BDH($A$1,$B$1,A45,A45),"–")</f>
        <v>–</v>
      </c>
      <c r="C45" s="17" t="str">
        <f ca="1">IFERROR(1*_xll.BDH($A$1,$C$1,A45,A45),"–")</f>
        <v>–</v>
      </c>
      <c r="D45" s="15"/>
      <c r="E45" s="16"/>
      <c r="F45" s="16"/>
      <c r="G45" s="14"/>
      <c r="H45" s="14"/>
      <c r="I45" s="15"/>
      <c r="J45" s="14"/>
      <c r="K45" s="15"/>
      <c r="L45" s="14"/>
      <c r="O45" s="12"/>
      <c r="P45" s="12"/>
      <c r="Q45" s="12"/>
    </row>
    <row r="46" spans="1:17" x14ac:dyDescent="0.2">
      <c r="A46" s="18">
        <f t="shared" si="0"/>
        <v>42674</v>
      </c>
      <c r="B46" s="15" t="str">
        <f ca="1">IFERROR(1*_xll.BDH($A$1,$B$1,A46,A46),"–")</f>
        <v>–</v>
      </c>
      <c r="C46" s="17" t="str">
        <f ca="1">IFERROR(1*_xll.BDH($A$1,$C$1,A46,A46),"–")</f>
        <v>–</v>
      </c>
      <c r="D46" s="15"/>
      <c r="E46" s="16"/>
      <c r="F46" s="16"/>
      <c r="G46" s="14"/>
      <c r="H46" s="14"/>
      <c r="I46" s="15"/>
      <c r="J46" s="14"/>
      <c r="K46" s="15"/>
      <c r="L46" s="14"/>
      <c r="O46" s="12"/>
      <c r="P46" s="12"/>
      <c r="Q46" s="12"/>
    </row>
    <row r="47" spans="1:17" x14ac:dyDescent="0.2">
      <c r="A47" s="18">
        <f t="shared" si="0"/>
        <v>42675</v>
      </c>
      <c r="B47" s="15" t="str">
        <f ca="1">IFERROR(1*_xll.BDH($A$1,$B$1,A47,A47),"–")</f>
        <v>–</v>
      </c>
      <c r="C47" s="17" t="str">
        <f ca="1">IFERROR(1*_xll.BDH($A$1,$C$1,A47,A47),"–")</f>
        <v>–</v>
      </c>
      <c r="D47" s="15"/>
      <c r="E47" s="16"/>
      <c r="F47" s="16"/>
      <c r="G47" s="14"/>
      <c r="H47" s="14"/>
      <c r="I47" s="15"/>
      <c r="J47" s="14"/>
      <c r="K47" s="15"/>
      <c r="L47" s="14"/>
      <c r="O47" s="12"/>
      <c r="P47" s="12"/>
      <c r="Q47" s="12"/>
    </row>
    <row r="48" spans="1:17" x14ac:dyDescent="0.2">
      <c r="A48" s="18">
        <f t="shared" si="0"/>
        <v>42676</v>
      </c>
      <c r="B48" s="15" t="str">
        <f ca="1">IFERROR(1*_xll.BDH($A$1,$B$1,A48,A48),"–")</f>
        <v>–</v>
      </c>
      <c r="C48" s="17" t="str">
        <f ca="1">IFERROR(1*_xll.BDH($A$1,$C$1,A48,A48),"–")</f>
        <v>–</v>
      </c>
      <c r="D48" s="15"/>
      <c r="E48" s="16"/>
      <c r="F48" s="16"/>
      <c r="G48" s="14"/>
      <c r="H48" s="14"/>
      <c r="I48" s="15"/>
      <c r="J48" s="14"/>
      <c r="K48" s="15"/>
      <c r="L48" s="14"/>
      <c r="O48" s="12"/>
      <c r="P48" s="12"/>
      <c r="Q48" s="12"/>
    </row>
    <row r="49" spans="1:17" x14ac:dyDescent="0.2">
      <c r="A49" s="18">
        <f t="shared" si="0"/>
        <v>42677</v>
      </c>
      <c r="B49" s="15" t="str">
        <f ca="1">IFERROR(1*_xll.BDH($A$1,$B$1,A49,A49),"–")</f>
        <v>–</v>
      </c>
      <c r="C49" s="17" t="str">
        <f ca="1">IFERROR(1*_xll.BDH($A$1,$C$1,A49,A49),"–")</f>
        <v>–</v>
      </c>
      <c r="D49" s="15"/>
      <c r="E49" s="16"/>
      <c r="F49" s="16"/>
      <c r="G49" s="14"/>
      <c r="H49" s="14"/>
      <c r="I49" s="15"/>
      <c r="J49" s="14"/>
      <c r="K49" s="15"/>
      <c r="L49" s="14"/>
      <c r="O49" s="12"/>
      <c r="P49" s="12"/>
      <c r="Q49" s="12"/>
    </row>
    <row r="50" spans="1:17" x14ac:dyDescent="0.2">
      <c r="A50" s="18">
        <f t="shared" si="0"/>
        <v>42678</v>
      </c>
      <c r="B50" s="15" t="str">
        <f ca="1">IFERROR(1*_xll.BDH($A$1,$B$1,A50,A50),"–")</f>
        <v>–</v>
      </c>
      <c r="C50" s="17" t="str">
        <f ca="1">IFERROR(1*_xll.BDH($A$1,$C$1,A50,A50),"–")</f>
        <v>–</v>
      </c>
      <c r="D50" s="15"/>
      <c r="E50" s="16"/>
      <c r="F50" s="16"/>
      <c r="G50" s="14"/>
      <c r="H50" s="14"/>
      <c r="I50" s="15"/>
      <c r="J50" s="14"/>
      <c r="K50" s="15"/>
      <c r="L50" s="14"/>
      <c r="O50" s="12"/>
      <c r="P50" s="12"/>
      <c r="Q50" s="12"/>
    </row>
    <row r="51" spans="1:17" x14ac:dyDescent="0.2">
      <c r="A51" s="18">
        <f t="shared" si="0"/>
        <v>42681</v>
      </c>
      <c r="B51" s="15" t="str">
        <f ca="1">IFERROR(1*_xll.BDH($A$1,$B$1,A51,A51),"–")</f>
        <v>–</v>
      </c>
      <c r="C51" s="17" t="str">
        <f ca="1">IFERROR(1*_xll.BDH($A$1,$C$1,A51,A51),"–")</f>
        <v>–</v>
      </c>
      <c r="D51" s="15"/>
      <c r="E51" s="16"/>
      <c r="F51" s="16"/>
      <c r="G51" s="14"/>
      <c r="H51" s="14"/>
      <c r="I51" s="15"/>
      <c r="J51" s="14"/>
      <c r="K51" s="15"/>
      <c r="L51" s="14"/>
      <c r="O51" s="12"/>
      <c r="P51" s="12"/>
      <c r="Q51" s="12"/>
    </row>
    <row r="52" spans="1:17" x14ac:dyDescent="0.2">
      <c r="A52" s="18">
        <f t="shared" si="0"/>
        <v>42682</v>
      </c>
      <c r="B52" s="15" t="str">
        <f ca="1">IFERROR(1*_xll.BDH($A$1,$B$1,A52,A52),"–")</f>
        <v>–</v>
      </c>
      <c r="C52" s="17" t="str">
        <f ca="1">IFERROR(1*_xll.BDH($A$1,$C$1,A52,A52),"–")</f>
        <v>–</v>
      </c>
      <c r="D52" s="15"/>
      <c r="E52" s="16"/>
      <c r="F52" s="16"/>
      <c r="G52" s="14"/>
      <c r="H52" s="14"/>
      <c r="I52" s="15"/>
      <c r="J52" s="14"/>
      <c r="K52" s="15"/>
      <c r="L52" s="14"/>
      <c r="O52" s="12"/>
      <c r="P52" s="12"/>
      <c r="Q52" s="12"/>
    </row>
    <row r="53" spans="1:17" x14ac:dyDescent="0.2">
      <c r="A53" s="18">
        <f t="shared" si="0"/>
        <v>42683</v>
      </c>
      <c r="B53" s="15" t="str">
        <f ca="1">IFERROR(1*_xll.BDH($A$1,$B$1,A53,A53),"–")</f>
        <v>–</v>
      </c>
      <c r="C53" s="17" t="str">
        <f ca="1">IFERROR(1*_xll.BDH($A$1,$C$1,A53,A53),"–")</f>
        <v>–</v>
      </c>
      <c r="D53" s="15"/>
      <c r="E53" s="16"/>
      <c r="F53" s="16"/>
      <c r="G53" s="14"/>
      <c r="H53" s="14"/>
      <c r="I53" s="15"/>
      <c r="J53" s="14"/>
      <c r="K53" s="15"/>
      <c r="L53" s="14"/>
      <c r="O53" s="12"/>
      <c r="P53" s="12"/>
      <c r="Q53" s="12"/>
    </row>
    <row r="54" spans="1:17" x14ac:dyDescent="0.2">
      <c r="A54" s="18">
        <f t="shared" si="0"/>
        <v>42684</v>
      </c>
      <c r="B54" s="15" t="str">
        <f ca="1">IFERROR(1*_xll.BDH($A$1,$B$1,A54,A54),"–")</f>
        <v>–</v>
      </c>
      <c r="C54" s="17" t="str">
        <f ca="1">IFERROR(1*_xll.BDH($A$1,$C$1,A54,A54),"–")</f>
        <v>–</v>
      </c>
      <c r="D54" s="15"/>
      <c r="E54" s="16"/>
      <c r="F54" s="16"/>
      <c r="G54" s="14"/>
      <c r="H54" s="14"/>
      <c r="I54" s="15"/>
      <c r="J54" s="14"/>
      <c r="K54" s="15"/>
      <c r="L54" s="14"/>
      <c r="O54" s="12"/>
      <c r="P54" s="12"/>
      <c r="Q54" s="12"/>
    </row>
    <row r="55" spans="1:17" x14ac:dyDescent="0.2">
      <c r="A55" s="18">
        <f t="shared" si="0"/>
        <v>42685</v>
      </c>
      <c r="B55" s="15" t="str">
        <f ca="1">IFERROR(1*_xll.BDH($A$1,$B$1,A55,A55),"–")</f>
        <v>–</v>
      </c>
      <c r="C55" s="17" t="str">
        <f ca="1">IFERROR(1*_xll.BDH($A$1,$C$1,A55,A55),"–")</f>
        <v>–</v>
      </c>
      <c r="D55" s="15"/>
      <c r="E55" s="16"/>
      <c r="F55" s="16"/>
      <c r="G55" s="14"/>
      <c r="H55" s="14"/>
      <c r="I55" s="15"/>
      <c r="J55" s="14"/>
      <c r="K55" s="15"/>
      <c r="L55" s="14"/>
      <c r="O55" s="12"/>
      <c r="P55" s="12"/>
      <c r="Q55" s="12"/>
    </row>
    <row r="56" spans="1:17" x14ac:dyDescent="0.2">
      <c r="A56" s="18">
        <f t="shared" si="0"/>
        <v>42688</v>
      </c>
      <c r="B56" s="15" t="str">
        <f ca="1">IFERROR(1*_xll.BDH($A$1,$B$1,A56,A56),"–")</f>
        <v>–</v>
      </c>
      <c r="C56" s="17" t="str">
        <f ca="1">IFERROR(1*_xll.BDH($A$1,$C$1,A56,A56),"–")</f>
        <v>–</v>
      </c>
      <c r="D56" s="15"/>
      <c r="E56" s="16"/>
      <c r="F56" s="16"/>
      <c r="G56" s="14"/>
      <c r="H56" s="14"/>
      <c r="I56" s="15"/>
      <c r="J56" s="14"/>
      <c r="K56" s="15"/>
      <c r="L56" s="14"/>
      <c r="O56" s="12"/>
      <c r="P56" s="12"/>
      <c r="Q56" s="12"/>
    </row>
    <row r="57" spans="1:17" x14ac:dyDescent="0.2">
      <c r="A57" s="18">
        <f t="shared" si="0"/>
        <v>42689</v>
      </c>
      <c r="B57" s="15" t="str">
        <f ca="1">IFERROR(1*_xll.BDH($A$1,$B$1,A57,A57),"–")</f>
        <v>–</v>
      </c>
      <c r="C57" s="17" t="str">
        <f ca="1">IFERROR(1*_xll.BDH($A$1,$C$1,A57,A57),"–")</f>
        <v>–</v>
      </c>
      <c r="D57" s="15"/>
      <c r="E57" s="16"/>
      <c r="F57" s="16"/>
      <c r="G57" s="14"/>
      <c r="H57" s="14"/>
      <c r="I57" s="15"/>
      <c r="J57" s="14"/>
      <c r="K57" s="15"/>
      <c r="L57" s="14"/>
      <c r="O57" s="12"/>
      <c r="P57" s="12"/>
      <c r="Q57" s="12"/>
    </row>
    <row r="58" spans="1:17" x14ac:dyDescent="0.2">
      <c r="A58" s="18">
        <f t="shared" si="0"/>
        <v>42690</v>
      </c>
      <c r="B58" s="15" t="str">
        <f ca="1">IFERROR(1*_xll.BDH($A$1,$B$1,A58,A58),"–")</f>
        <v>–</v>
      </c>
      <c r="C58" s="17" t="str">
        <f ca="1">IFERROR(1*_xll.BDH($A$1,$C$1,A58,A58),"–")</f>
        <v>–</v>
      </c>
      <c r="D58" s="15"/>
      <c r="E58" s="16"/>
      <c r="F58" s="16"/>
      <c r="G58" s="14"/>
      <c r="H58" s="14"/>
      <c r="I58" s="15"/>
      <c r="J58" s="14"/>
      <c r="K58" s="15"/>
      <c r="L58" s="14"/>
      <c r="O58" s="12"/>
      <c r="P58" s="12"/>
      <c r="Q58" s="12"/>
    </row>
    <row r="59" spans="1:17" x14ac:dyDescent="0.2">
      <c r="A59" s="18">
        <f t="shared" si="0"/>
        <v>42691</v>
      </c>
      <c r="B59" s="15" t="str">
        <f ca="1">IFERROR(1*_xll.BDH($A$1,$B$1,A59,A59),"–")</f>
        <v>–</v>
      </c>
      <c r="C59" s="17" t="str">
        <f ca="1">IFERROR(1*_xll.BDH($A$1,$C$1,A59,A59),"–")</f>
        <v>–</v>
      </c>
      <c r="D59" s="15"/>
      <c r="E59" s="16"/>
      <c r="F59" s="16"/>
      <c r="G59" s="14"/>
      <c r="H59" s="14"/>
      <c r="I59" s="15"/>
      <c r="J59" s="14"/>
      <c r="K59" s="15"/>
      <c r="L59" s="14"/>
      <c r="O59" s="12"/>
      <c r="P59" s="12"/>
      <c r="Q59" s="12"/>
    </row>
    <row r="60" spans="1:17" x14ac:dyDescent="0.2">
      <c r="A60" s="18">
        <f t="shared" si="0"/>
        <v>42692</v>
      </c>
      <c r="B60" s="15" t="str">
        <f ca="1">IFERROR(1*_xll.BDH($A$1,$B$1,A60,A60),"–")</f>
        <v>–</v>
      </c>
      <c r="C60" s="17" t="str">
        <f ca="1">IFERROR(1*_xll.BDH($A$1,$C$1,A60,A60),"–")</f>
        <v>–</v>
      </c>
      <c r="D60" s="15"/>
      <c r="E60" s="16"/>
      <c r="F60" s="16"/>
      <c r="G60" s="14"/>
      <c r="H60" s="14"/>
      <c r="I60" s="15"/>
      <c r="J60" s="14"/>
      <c r="K60" s="15"/>
      <c r="L60" s="14"/>
      <c r="O60" s="12"/>
      <c r="P60" s="12"/>
      <c r="Q60" s="12"/>
    </row>
    <row r="61" spans="1:17" x14ac:dyDescent="0.2">
      <c r="A61" s="18">
        <f t="shared" si="0"/>
        <v>42695</v>
      </c>
      <c r="B61" s="15" t="str">
        <f ca="1">IFERROR(1*_xll.BDH($A$1,$B$1,A61,A61),"–")</f>
        <v>–</v>
      </c>
      <c r="C61" s="17" t="str">
        <f ca="1">IFERROR(1*_xll.BDH($A$1,$C$1,A61,A61),"–")</f>
        <v>–</v>
      </c>
      <c r="D61" s="15"/>
      <c r="E61" s="16"/>
      <c r="F61" s="16"/>
      <c r="G61" s="14"/>
      <c r="H61" s="14"/>
      <c r="I61" s="15"/>
      <c r="J61" s="14"/>
      <c r="K61" s="15"/>
      <c r="L61" s="14"/>
      <c r="O61" s="12"/>
      <c r="P61" s="12"/>
      <c r="Q61" s="12"/>
    </row>
    <row r="62" spans="1:17" x14ac:dyDescent="0.2">
      <c r="A62" s="18">
        <f t="shared" si="0"/>
        <v>42696</v>
      </c>
      <c r="B62" s="15" t="str">
        <f ca="1">IFERROR(1*_xll.BDH($A$1,$B$1,A62,A62),"–")</f>
        <v>–</v>
      </c>
      <c r="C62" s="17" t="str">
        <f ca="1">IFERROR(1*_xll.BDH($A$1,$C$1,A62,A62),"–")</f>
        <v>–</v>
      </c>
      <c r="D62" s="15"/>
      <c r="E62" s="16"/>
      <c r="F62" s="16"/>
      <c r="G62" s="14"/>
      <c r="H62" s="14"/>
      <c r="I62" s="15"/>
      <c r="J62" s="14"/>
      <c r="K62" s="15"/>
      <c r="L62" s="14"/>
      <c r="O62" s="12"/>
      <c r="P62" s="12"/>
      <c r="Q62" s="12"/>
    </row>
    <row r="63" spans="1:17" x14ac:dyDescent="0.2">
      <c r="A63" s="18">
        <f t="shared" si="0"/>
        <v>42697</v>
      </c>
      <c r="B63" s="15" t="str">
        <f ca="1">IFERROR(1*_xll.BDH($A$1,$B$1,A63,A63),"–")</f>
        <v>–</v>
      </c>
      <c r="C63" s="17" t="str">
        <f ca="1">IFERROR(1*_xll.BDH($A$1,$C$1,A63,A63),"–")</f>
        <v>–</v>
      </c>
      <c r="D63" s="15"/>
      <c r="E63" s="16"/>
      <c r="F63" s="16"/>
      <c r="G63" s="14"/>
      <c r="H63" s="14"/>
      <c r="I63" s="15"/>
      <c r="J63" s="14"/>
      <c r="K63" s="15"/>
      <c r="L63" s="14"/>
      <c r="O63" s="12"/>
      <c r="P63" s="12"/>
      <c r="Q63" s="12"/>
    </row>
    <row r="64" spans="1:17" x14ac:dyDescent="0.2">
      <c r="A64" s="18">
        <f t="shared" si="0"/>
        <v>42698</v>
      </c>
      <c r="B64" s="15" t="str">
        <f ca="1">IFERROR(1*_xll.BDH($A$1,$B$1,A64,A64),"–")</f>
        <v>–</v>
      </c>
      <c r="C64" s="17" t="str">
        <f ca="1">IFERROR(1*_xll.BDH($A$1,$C$1,A64,A64),"–")</f>
        <v>–</v>
      </c>
      <c r="D64" s="15"/>
      <c r="E64" s="16"/>
      <c r="F64" s="16"/>
      <c r="G64" s="14"/>
      <c r="H64" s="14"/>
      <c r="I64" s="15"/>
      <c r="J64" s="14"/>
      <c r="K64" s="15"/>
      <c r="L64" s="14"/>
      <c r="O64" s="12"/>
      <c r="P64" s="12"/>
      <c r="Q64" s="12"/>
    </row>
    <row r="65" spans="1:17" x14ac:dyDescent="0.2">
      <c r="A65" s="18">
        <f t="shared" si="0"/>
        <v>42699</v>
      </c>
      <c r="B65" s="15" t="str">
        <f ca="1">IFERROR(1*_xll.BDH($A$1,$B$1,A65,A65),"–")</f>
        <v>–</v>
      </c>
      <c r="C65" s="17" t="str">
        <f ca="1">IFERROR(1*_xll.BDH($A$1,$C$1,A65,A65),"–")</f>
        <v>–</v>
      </c>
      <c r="D65" s="15"/>
      <c r="E65" s="16"/>
      <c r="F65" s="16"/>
      <c r="G65" s="14"/>
      <c r="H65" s="14"/>
      <c r="I65" s="15"/>
      <c r="J65" s="14"/>
      <c r="K65" s="15"/>
      <c r="L65" s="14"/>
      <c r="O65" s="12"/>
      <c r="P65" s="12"/>
      <c r="Q65" s="12"/>
    </row>
    <row r="66" spans="1:17" x14ac:dyDescent="0.2">
      <c r="A66" s="18">
        <f t="shared" si="0"/>
        <v>42702</v>
      </c>
      <c r="B66" s="15" t="str">
        <f ca="1">IFERROR(1*_xll.BDH($A$1,$B$1,A66,A66),"–")</f>
        <v>–</v>
      </c>
      <c r="C66" s="17" t="str">
        <f ca="1">IFERROR(1*_xll.BDH($A$1,$C$1,A66,A66),"–")</f>
        <v>–</v>
      </c>
      <c r="D66" s="15"/>
      <c r="E66" s="16"/>
      <c r="F66" s="16"/>
      <c r="G66" s="14"/>
      <c r="H66" s="14"/>
      <c r="I66" s="15"/>
      <c r="J66" s="14"/>
      <c r="K66" s="15"/>
      <c r="L66" s="14"/>
      <c r="O66" s="12"/>
      <c r="P66" s="12"/>
      <c r="Q66" s="12"/>
    </row>
    <row r="67" spans="1:17" x14ac:dyDescent="0.2">
      <c r="A67" s="18">
        <f t="shared" si="0"/>
        <v>42703</v>
      </c>
      <c r="B67" s="15" t="str">
        <f ca="1">IFERROR(1*_xll.BDH($A$1,$B$1,A67,A67),"–")</f>
        <v>–</v>
      </c>
      <c r="C67" s="17" t="str">
        <f ca="1">IFERROR(1*_xll.BDH($A$1,$C$1,A67,A67),"–")</f>
        <v>–</v>
      </c>
      <c r="D67" s="15"/>
      <c r="E67" s="16"/>
      <c r="F67" s="16"/>
      <c r="G67" s="14"/>
      <c r="H67" s="14"/>
      <c r="I67" s="15"/>
      <c r="J67" s="14"/>
      <c r="K67" s="15"/>
      <c r="L67" s="14"/>
      <c r="O67" s="12"/>
      <c r="P67" s="12"/>
      <c r="Q67" s="12"/>
    </row>
    <row r="68" spans="1:17" x14ac:dyDescent="0.2">
      <c r="A68" s="18">
        <f t="shared" si="0"/>
        <v>42704</v>
      </c>
      <c r="B68" s="15" t="str">
        <f ca="1">IFERROR(1*_xll.BDH($A$1,$B$1,A68,A68),"–")</f>
        <v>–</v>
      </c>
      <c r="C68" s="17" t="str">
        <f ca="1">IFERROR(1*_xll.BDH($A$1,$C$1,A68,A68),"–")</f>
        <v>–</v>
      </c>
      <c r="D68" s="15"/>
      <c r="E68" s="16"/>
      <c r="F68" s="16"/>
      <c r="G68" s="14"/>
      <c r="H68" s="14"/>
      <c r="I68" s="15"/>
      <c r="J68" s="14"/>
      <c r="K68" s="15"/>
      <c r="L68" s="14"/>
      <c r="O68" s="12"/>
      <c r="P68" s="12"/>
      <c r="Q68" s="12"/>
    </row>
    <row r="69" spans="1:17" x14ac:dyDescent="0.2">
      <c r="A69" s="18">
        <f t="shared" ref="A69:A132" si="1">WORKDAY(A68,1,$S$4:$S$13)</f>
        <v>42705</v>
      </c>
      <c r="B69" s="15" t="str">
        <f ca="1">IFERROR(1*_xll.BDH($A$1,$B$1,A69,A69),"–")</f>
        <v>–</v>
      </c>
      <c r="C69" s="17" t="str">
        <f ca="1">IFERROR(1*_xll.BDH($A$1,$C$1,A69,A69),"–")</f>
        <v>–</v>
      </c>
      <c r="D69" s="15"/>
      <c r="E69" s="16"/>
      <c r="F69" s="16"/>
      <c r="G69" s="14"/>
      <c r="H69" s="14"/>
      <c r="I69" s="15"/>
      <c r="J69" s="14"/>
      <c r="K69" s="15"/>
      <c r="L69" s="14"/>
      <c r="O69" s="12"/>
      <c r="P69" s="12"/>
      <c r="Q69" s="12"/>
    </row>
    <row r="70" spans="1:17" x14ac:dyDescent="0.2">
      <c r="A70" s="18">
        <f t="shared" si="1"/>
        <v>42706</v>
      </c>
      <c r="B70" s="15" t="str">
        <f ca="1">IFERROR(1*_xll.BDH($A$1,$B$1,A70,A70),"–")</f>
        <v>–</v>
      </c>
      <c r="C70" s="17" t="str">
        <f ca="1">IFERROR(1*_xll.BDH($A$1,$C$1,A70,A70),"–")</f>
        <v>–</v>
      </c>
      <c r="D70" s="15"/>
      <c r="E70" s="16"/>
      <c r="F70" s="16"/>
      <c r="G70" s="14"/>
      <c r="H70" s="14"/>
      <c r="I70" s="15"/>
      <c r="J70" s="14"/>
      <c r="K70" s="15"/>
      <c r="L70" s="14"/>
      <c r="O70" s="12"/>
      <c r="P70" s="12"/>
      <c r="Q70" s="12"/>
    </row>
    <row r="71" spans="1:17" x14ac:dyDescent="0.2">
      <c r="A71" s="18">
        <f t="shared" si="1"/>
        <v>42709</v>
      </c>
      <c r="B71" s="15" t="str">
        <f ca="1">IFERROR(1*_xll.BDH($A$1,$B$1,A71,A71),"–")</f>
        <v>–</v>
      </c>
      <c r="C71" s="17" t="str">
        <f ca="1">IFERROR(1*_xll.BDH($A$1,$C$1,A71,A71),"–")</f>
        <v>–</v>
      </c>
      <c r="D71" s="15"/>
      <c r="E71" s="16"/>
      <c r="F71" s="16"/>
      <c r="G71" s="14"/>
      <c r="H71" s="14"/>
      <c r="I71" s="15"/>
      <c r="J71" s="14"/>
      <c r="K71" s="15"/>
      <c r="L71" s="14"/>
      <c r="O71" s="12"/>
      <c r="P71" s="12"/>
      <c r="Q71" s="12"/>
    </row>
    <row r="72" spans="1:17" x14ac:dyDescent="0.2">
      <c r="A72" s="18">
        <f t="shared" si="1"/>
        <v>42710</v>
      </c>
      <c r="B72" s="15" t="str">
        <f ca="1">IFERROR(1*_xll.BDH($A$1,$B$1,A72,A72),"–")</f>
        <v>–</v>
      </c>
      <c r="C72" s="17" t="str">
        <f ca="1">IFERROR(1*_xll.BDH($A$1,$C$1,A72,A72),"–")</f>
        <v>–</v>
      </c>
      <c r="D72" s="15"/>
      <c r="E72" s="16"/>
      <c r="F72" s="16"/>
      <c r="G72" s="14"/>
      <c r="H72" s="14"/>
      <c r="I72" s="15"/>
      <c r="J72" s="14"/>
      <c r="K72" s="15"/>
      <c r="L72" s="14"/>
      <c r="O72" s="12"/>
      <c r="P72" s="12"/>
      <c r="Q72" s="12"/>
    </row>
    <row r="73" spans="1:17" x14ac:dyDescent="0.2">
      <c r="A73" s="18">
        <f t="shared" si="1"/>
        <v>42711</v>
      </c>
      <c r="B73" s="15" t="str">
        <f ca="1">IFERROR(1*_xll.BDH($A$1,$B$1,A73,A73),"–")</f>
        <v>–</v>
      </c>
      <c r="C73" s="17" t="str">
        <f ca="1">IFERROR(1*_xll.BDH($A$1,$C$1,A73,A73),"–")</f>
        <v>–</v>
      </c>
      <c r="D73" s="15"/>
      <c r="E73" s="16"/>
      <c r="F73" s="16"/>
      <c r="G73" s="14"/>
      <c r="H73" s="14"/>
      <c r="I73" s="15"/>
      <c r="J73" s="14"/>
      <c r="K73" s="15"/>
      <c r="L73" s="14"/>
      <c r="O73" s="12"/>
      <c r="P73" s="12"/>
      <c r="Q73" s="12"/>
    </row>
    <row r="74" spans="1:17" x14ac:dyDescent="0.2">
      <c r="A74" s="18">
        <f t="shared" si="1"/>
        <v>42712</v>
      </c>
      <c r="B74" s="15" t="str">
        <f ca="1">IFERROR(1*_xll.BDH($A$1,$B$1,A74,A74),"–")</f>
        <v>–</v>
      </c>
      <c r="C74" s="17" t="str">
        <f ca="1">IFERROR(1*_xll.BDH($A$1,$C$1,A74,A74),"–")</f>
        <v>–</v>
      </c>
      <c r="D74" s="15"/>
      <c r="E74" s="16"/>
      <c r="F74" s="16"/>
      <c r="G74" s="14"/>
      <c r="H74" s="14"/>
      <c r="I74" s="15"/>
      <c r="J74" s="14"/>
      <c r="K74" s="15"/>
      <c r="L74" s="14"/>
      <c r="O74" s="12"/>
      <c r="P74" s="12"/>
      <c r="Q74" s="12"/>
    </row>
    <row r="75" spans="1:17" x14ac:dyDescent="0.2">
      <c r="A75" s="18">
        <f t="shared" si="1"/>
        <v>42713</v>
      </c>
      <c r="B75" s="15" t="str">
        <f ca="1">IFERROR(1*_xll.BDH($A$1,$B$1,A75,A75),"–")</f>
        <v>–</v>
      </c>
      <c r="C75" s="17" t="str">
        <f ca="1">IFERROR(1*_xll.BDH($A$1,$C$1,A75,A75),"–")</f>
        <v>–</v>
      </c>
      <c r="D75" s="15"/>
      <c r="E75" s="16"/>
      <c r="F75" s="16"/>
      <c r="G75" s="14"/>
      <c r="H75" s="14"/>
      <c r="I75" s="15"/>
      <c r="J75" s="14"/>
      <c r="K75" s="15"/>
      <c r="L75" s="14"/>
      <c r="O75" s="12"/>
      <c r="P75" s="12"/>
      <c r="Q75" s="12"/>
    </row>
    <row r="76" spans="1:17" x14ac:dyDescent="0.2">
      <c r="A76" s="18">
        <f t="shared" si="1"/>
        <v>42716</v>
      </c>
      <c r="B76" s="15" t="str">
        <f ca="1">IFERROR(1*_xll.BDH($A$1,$B$1,A76,A76),"–")</f>
        <v>–</v>
      </c>
      <c r="C76" s="17" t="str">
        <f ca="1">IFERROR(1*_xll.BDH($A$1,$C$1,A76,A76),"–")</f>
        <v>–</v>
      </c>
      <c r="D76" s="15"/>
      <c r="E76" s="16"/>
      <c r="F76" s="16"/>
      <c r="G76" s="14"/>
      <c r="H76" s="14"/>
      <c r="I76" s="15"/>
      <c r="J76" s="14"/>
      <c r="K76" s="15"/>
      <c r="L76" s="14"/>
      <c r="O76" s="12"/>
      <c r="P76" s="12"/>
      <c r="Q76" s="12"/>
    </row>
    <row r="77" spans="1:17" x14ac:dyDescent="0.2">
      <c r="A77" s="18">
        <f t="shared" si="1"/>
        <v>42717</v>
      </c>
      <c r="B77" s="15" t="str">
        <f ca="1">IFERROR(1*_xll.BDH($A$1,$B$1,A77,A77),"–")</f>
        <v>–</v>
      </c>
      <c r="C77" s="17" t="str">
        <f ca="1">IFERROR(1*_xll.BDH($A$1,$C$1,A77,A77),"–")</f>
        <v>–</v>
      </c>
      <c r="D77" s="15"/>
      <c r="E77" s="16"/>
      <c r="F77" s="16"/>
      <c r="G77" s="14"/>
      <c r="H77" s="14"/>
      <c r="I77" s="15"/>
      <c r="J77" s="14"/>
      <c r="K77" s="15"/>
      <c r="L77" s="14"/>
      <c r="O77" s="12"/>
      <c r="P77" s="12"/>
      <c r="Q77" s="12"/>
    </row>
    <row r="78" spans="1:17" x14ac:dyDescent="0.2">
      <c r="A78" s="18">
        <f t="shared" si="1"/>
        <v>42718</v>
      </c>
      <c r="B78" s="15" t="str">
        <f ca="1">IFERROR(1*_xll.BDH($A$1,$B$1,A78,A78),"–")</f>
        <v>–</v>
      </c>
      <c r="C78" s="17" t="str">
        <f ca="1">IFERROR(1*_xll.BDH($A$1,$C$1,A78,A78),"–")</f>
        <v>–</v>
      </c>
      <c r="D78" s="15"/>
      <c r="E78" s="16"/>
      <c r="F78" s="16"/>
      <c r="G78" s="14"/>
      <c r="H78" s="14"/>
      <c r="I78" s="15"/>
      <c r="J78" s="14"/>
      <c r="K78" s="15"/>
      <c r="L78" s="14"/>
      <c r="O78" s="12"/>
      <c r="P78" s="12"/>
      <c r="Q78" s="12"/>
    </row>
    <row r="79" spans="1:17" x14ac:dyDescent="0.2">
      <c r="A79" s="18">
        <f t="shared" si="1"/>
        <v>42719</v>
      </c>
      <c r="B79" s="15" t="str">
        <f ca="1">IFERROR(1*_xll.BDH($A$1,$B$1,A79,A79),"–")</f>
        <v>–</v>
      </c>
      <c r="C79" s="17" t="str">
        <f ca="1">IFERROR(1*_xll.BDH($A$1,$C$1,A79,A79),"–")</f>
        <v>–</v>
      </c>
      <c r="D79" s="15"/>
      <c r="E79" s="16"/>
      <c r="F79" s="16"/>
      <c r="G79" s="14"/>
      <c r="H79" s="14"/>
      <c r="I79" s="15"/>
      <c r="J79" s="14"/>
      <c r="K79" s="15"/>
      <c r="L79" s="14"/>
      <c r="O79" s="12"/>
      <c r="P79" s="12"/>
      <c r="Q79" s="12"/>
    </row>
    <row r="80" spans="1:17" x14ac:dyDescent="0.2">
      <c r="A80" s="18">
        <f t="shared" si="1"/>
        <v>42720</v>
      </c>
      <c r="B80" s="15" t="str">
        <f ca="1">IFERROR(1*_xll.BDH($A$1,$B$1,A80,A80),"–")</f>
        <v>–</v>
      </c>
      <c r="C80" s="17" t="str">
        <f ca="1">IFERROR(1*_xll.BDH($A$1,$C$1,A80,A80),"–")</f>
        <v>–</v>
      </c>
      <c r="D80" s="15"/>
      <c r="E80" s="16"/>
      <c r="F80" s="16"/>
      <c r="G80" s="14"/>
      <c r="H80" s="14"/>
      <c r="I80" s="15"/>
      <c r="J80" s="14"/>
      <c r="K80" s="15"/>
      <c r="L80" s="14"/>
      <c r="O80" s="12"/>
      <c r="P80" s="12"/>
      <c r="Q80" s="12"/>
    </row>
    <row r="81" spans="1:17" x14ac:dyDescent="0.2">
      <c r="A81" s="18">
        <f t="shared" si="1"/>
        <v>42723</v>
      </c>
      <c r="B81" s="15" t="str">
        <f ca="1">IFERROR(1*_xll.BDH($A$1,$B$1,A81,A81),"–")</f>
        <v>–</v>
      </c>
      <c r="C81" s="17" t="str">
        <f ca="1">IFERROR(1*_xll.BDH($A$1,$C$1,A81,A81),"–")</f>
        <v>–</v>
      </c>
      <c r="D81" s="15"/>
      <c r="E81" s="16"/>
      <c r="F81" s="16"/>
      <c r="G81" s="14"/>
      <c r="H81" s="14"/>
      <c r="I81" s="15"/>
      <c r="J81" s="14"/>
      <c r="K81" s="15"/>
      <c r="L81" s="14"/>
      <c r="O81" s="12"/>
      <c r="P81" s="12"/>
      <c r="Q81" s="12"/>
    </row>
    <row r="82" spans="1:17" x14ac:dyDescent="0.2">
      <c r="A82" s="18">
        <f t="shared" si="1"/>
        <v>42724</v>
      </c>
      <c r="B82" s="15" t="str">
        <f ca="1">IFERROR(1*_xll.BDH($A$1,$B$1,A82,A82),"–")</f>
        <v>–</v>
      </c>
      <c r="C82" s="17" t="str">
        <f ca="1">IFERROR(1*_xll.BDH($A$1,$C$1,A82,A82),"–")</f>
        <v>–</v>
      </c>
      <c r="D82" s="15"/>
      <c r="E82" s="16"/>
      <c r="F82" s="16"/>
      <c r="G82" s="14"/>
      <c r="H82" s="14"/>
      <c r="I82" s="15"/>
      <c r="J82" s="14"/>
      <c r="K82" s="15"/>
      <c r="L82" s="14"/>
      <c r="O82" s="12"/>
      <c r="P82" s="12"/>
      <c r="Q82" s="12"/>
    </row>
    <row r="83" spans="1:17" x14ac:dyDescent="0.2">
      <c r="A83" s="18">
        <f t="shared" si="1"/>
        <v>42725</v>
      </c>
      <c r="B83" s="15" t="str">
        <f ca="1">IFERROR(1*_xll.BDH($A$1,$B$1,A83,A83),"–")</f>
        <v>–</v>
      </c>
      <c r="C83" s="17" t="str">
        <f ca="1">IFERROR(1*_xll.BDH($A$1,$C$1,A83,A83),"–")</f>
        <v>–</v>
      </c>
      <c r="D83" s="15"/>
      <c r="E83" s="16"/>
      <c r="F83" s="16"/>
      <c r="G83" s="14"/>
      <c r="H83" s="14"/>
      <c r="I83" s="15"/>
      <c r="J83" s="14"/>
      <c r="K83" s="15"/>
      <c r="L83" s="14"/>
      <c r="O83" s="12"/>
      <c r="P83" s="12"/>
      <c r="Q83" s="12"/>
    </row>
    <row r="84" spans="1:17" x14ac:dyDescent="0.2">
      <c r="A84" s="18">
        <f t="shared" si="1"/>
        <v>42726</v>
      </c>
      <c r="B84" s="15" t="str">
        <f ca="1">IFERROR(1*_xll.BDH($A$1,$B$1,A84,A84),"–")</f>
        <v>–</v>
      </c>
      <c r="C84" s="17" t="str">
        <f ca="1">IFERROR(1*_xll.BDH($A$1,$C$1,A84,A84),"–")</f>
        <v>–</v>
      </c>
      <c r="D84" s="15"/>
      <c r="E84" s="16"/>
      <c r="F84" s="16"/>
      <c r="G84" s="14"/>
      <c r="H84" s="14"/>
      <c r="I84" s="15"/>
      <c r="J84" s="14"/>
      <c r="K84" s="15"/>
      <c r="L84" s="14"/>
      <c r="O84" s="12"/>
      <c r="P84" s="12"/>
      <c r="Q84" s="12"/>
    </row>
    <row r="85" spans="1:17" x14ac:dyDescent="0.2">
      <c r="A85" s="18">
        <f t="shared" si="1"/>
        <v>42727</v>
      </c>
      <c r="B85" s="15" t="str">
        <f ca="1">IFERROR(1*_xll.BDH($A$1,$B$1,A85,A85),"–")</f>
        <v>–</v>
      </c>
      <c r="C85" s="17" t="str">
        <f ca="1">IFERROR(1*_xll.BDH($A$1,$C$1,A85,A85),"–")</f>
        <v>–</v>
      </c>
      <c r="D85" s="15"/>
      <c r="E85" s="16"/>
      <c r="F85" s="14"/>
      <c r="G85" s="14"/>
      <c r="H85" s="14"/>
      <c r="I85" s="15"/>
      <c r="J85" s="14"/>
      <c r="K85" s="15"/>
      <c r="L85" s="14"/>
      <c r="O85" s="12"/>
      <c r="P85" s="12"/>
      <c r="Q85" s="12"/>
    </row>
    <row r="86" spans="1:17" x14ac:dyDescent="0.2">
      <c r="A86" s="18">
        <f t="shared" si="1"/>
        <v>42732</v>
      </c>
      <c r="B86" s="15" t="str">
        <f ca="1">IFERROR(1*_xll.BDH($A$1,$B$1,A86,A86),"–")</f>
        <v>–</v>
      </c>
      <c r="C86" s="17" t="str">
        <f ca="1">IFERROR(1*_xll.BDH($A$1,$C$1,A86,A86),"–")</f>
        <v>–</v>
      </c>
      <c r="D86" s="15"/>
      <c r="E86" s="16"/>
      <c r="F86" s="14"/>
      <c r="G86" s="14"/>
      <c r="H86" s="14"/>
      <c r="I86" s="15"/>
      <c r="J86" s="14"/>
      <c r="K86" s="15"/>
      <c r="L86" s="14"/>
      <c r="O86" s="12"/>
      <c r="P86" s="12"/>
      <c r="Q86" s="12"/>
    </row>
    <row r="87" spans="1:17" x14ac:dyDescent="0.2">
      <c r="A87" s="18">
        <f t="shared" si="1"/>
        <v>42733</v>
      </c>
      <c r="B87" s="15" t="str">
        <f ca="1">IFERROR(1*_xll.BDH($A$1,$B$1,A87,A87),"–")</f>
        <v>–</v>
      </c>
      <c r="C87" s="17" t="str">
        <f ca="1">IFERROR(1*_xll.BDH($A$1,$C$1,A87,A87),"–")</f>
        <v>–</v>
      </c>
      <c r="D87" s="15"/>
      <c r="E87" s="16"/>
      <c r="F87" s="14"/>
      <c r="G87" s="14"/>
      <c r="H87" s="14"/>
      <c r="I87" s="15"/>
      <c r="J87" s="14"/>
      <c r="K87" s="15"/>
      <c r="L87" s="14"/>
      <c r="O87" s="12"/>
      <c r="P87" s="12"/>
      <c r="Q87" s="12"/>
    </row>
    <row r="88" spans="1:17" x14ac:dyDescent="0.2">
      <c r="A88" s="18">
        <f t="shared" si="1"/>
        <v>42734</v>
      </c>
      <c r="B88" s="15" t="str">
        <f ca="1">IFERROR(1*_xll.BDH($A$1,$B$1,A88,A88),"–")</f>
        <v>–</v>
      </c>
      <c r="C88" s="17" t="str">
        <f ca="1">IFERROR(1*_xll.BDH($A$1,$C$1,A88,A88),"–")</f>
        <v>–</v>
      </c>
      <c r="D88" s="15"/>
      <c r="E88" s="16"/>
      <c r="F88" s="15"/>
      <c r="G88" s="14"/>
      <c r="H88" s="14"/>
      <c r="I88" s="15"/>
      <c r="J88" s="14"/>
      <c r="K88" s="15"/>
      <c r="L88" s="14"/>
      <c r="O88" s="12"/>
      <c r="P88" s="12"/>
      <c r="Q88" s="12"/>
    </row>
    <row r="89" spans="1:17" x14ac:dyDescent="0.2">
      <c r="A89" s="18">
        <f t="shared" si="1"/>
        <v>42738</v>
      </c>
      <c r="B89" s="15" t="str">
        <f ca="1">IFERROR(1*_xll.BDH($A$1,$B$1,A89,A89),"–")</f>
        <v>–</v>
      </c>
      <c r="C89" s="17" t="str">
        <f ca="1">IFERROR(1*_xll.BDH($A$1,$C$1,A89,A89),"–")</f>
        <v>–</v>
      </c>
      <c r="D89" s="15"/>
      <c r="E89" s="16"/>
      <c r="F89" s="14"/>
      <c r="G89" s="14"/>
      <c r="H89" s="14"/>
      <c r="I89" s="15"/>
      <c r="J89" s="14"/>
      <c r="K89" s="15"/>
      <c r="L89" s="14"/>
      <c r="O89" s="12"/>
      <c r="P89" s="12"/>
      <c r="Q89" s="12"/>
    </row>
    <row r="90" spans="1:17" x14ac:dyDescent="0.2">
      <c r="A90" s="18">
        <f t="shared" si="1"/>
        <v>42739</v>
      </c>
      <c r="B90" s="15" t="str">
        <f ca="1">IFERROR(1*_xll.BDH($A$1,$B$1,A90,A90),"–")</f>
        <v>–</v>
      </c>
      <c r="C90" s="17" t="str">
        <f ca="1">IFERROR(1*_xll.BDH($A$1,$C$1,A90,A90),"–")</f>
        <v>–</v>
      </c>
      <c r="D90" s="15"/>
      <c r="E90" s="16"/>
      <c r="F90" s="16"/>
      <c r="G90" s="14"/>
      <c r="H90" s="14"/>
      <c r="I90" s="15"/>
      <c r="J90" s="14"/>
      <c r="K90" s="15"/>
      <c r="L90" s="14"/>
      <c r="O90" s="12"/>
      <c r="P90" s="12"/>
      <c r="Q90" s="12"/>
    </row>
    <row r="91" spans="1:17" x14ac:dyDescent="0.2">
      <c r="A91" s="18">
        <f t="shared" si="1"/>
        <v>42740</v>
      </c>
      <c r="B91" s="15" t="str">
        <f ca="1">IFERROR(1*_xll.BDH($A$1,$B$1,A91,A91),"–")</f>
        <v>–</v>
      </c>
      <c r="C91" s="17" t="str">
        <f ca="1">IFERROR(1*_xll.BDH($A$1,$C$1,A91,A91),"–")</f>
        <v>–</v>
      </c>
      <c r="D91" s="15"/>
      <c r="E91" s="16"/>
      <c r="F91" s="16"/>
      <c r="G91" s="14"/>
      <c r="H91" s="14"/>
      <c r="I91" s="15"/>
      <c r="J91" s="14"/>
      <c r="K91" s="15"/>
      <c r="L91" s="14"/>
      <c r="O91" s="12"/>
      <c r="P91" s="12"/>
      <c r="Q91" s="12"/>
    </row>
    <row r="92" spans="1:17" x14ac:dyDescent="0.2">
      <c r="A92" s="18">
        <f t="shared" si="1"/>
        <v>42741</v>
      </c>
      <c r="B92" s="15" t="str">
        <f ca="1">IFERROR(1*_xll.BDH($A$1,$B$1,A92,A92),"–")</f>
        <v>–</v>
      </c>
      <c r="C92" s="17" t="str">
        <f ca="1">IFERROR(1*_xll.BDH($A$1,$C$1,A92,A92),"–")</f>
        <v>–</v>
      </c>
      <c r="D92" s="15"/>
      <c r="E92" s="16"/>
      <c r="F92" s="16"/>
      <c r="G92" s="14"/>
      <c r="H92" s="14"/>
      <c r="I92" s="15"/>
      <c r="J92" s="14"/>
      <c r="K92" s="15"/>
      <c r="L92" s="14"/>
      <c r="O92" s="12"/>
      <c r="P92" s="12"/>
      <c r="Q92" s="12"/>
    </row>
    <row r="93" spans="1:17" x14ac:dyDescent="0.2">
      <c r="A93" s="18">
        <f t="shared" si="1"/>
        <v>42744</v>
      </c>
      <c r="B93" s="15" t="str">
        <f ca="1">IFERROR(1*_xll.BDH($A$1,$B$1,A93,A93),"–")</f>
        <v>–</v>
      </c>
      <c r="C93" s="17" t="str">
        <f ca="1">IFERROR(1*_xll.BDH($A$1,$C$1,A93,A93),"–")</f>
        <v>–</v>
      </c>
      <c r="D93" s="15"/>
      <c r="E93" s="16"/>
      <c r="F93" s="16"/>
      <c r="G93" s="14"/>
      <c r="H93" s="14"/>
      <c r="I93" s="15"/>
      <c r="J93" s="14"/>
      <c r="K93" s="15"/>
      <c r="L93" s="14"/>
      <c r="O93" s="12"/>
      <c r="P93" s="12"/>
      <c r="Q93" s="12"/>
    </row>
    <row r="94" spans="1:17" x14ac:dyDescent="0.2">
      <c r="A94" s="18">
        <f t="shared" si="1"/>
        <v>42745</v>
      </c>
      <c r="B94" s="15" t="str">
        <f ca="1">IFERROR(1*_xll.BDH($A$1,$B$1,A94,A94),"–")</f>
        <v>–</v>
      </c>
      <c r="C94" s="17" t="str">
        <f ca="1">IFERROR(1*_xll.BDH($A$1,$C$1,A94,A94),"–")</f>
        <v>–</v>
      </c>
      <c r="D94" s="15"/>
      <c r="E94" s="16"/>
      <c r="F94" s="16"/>
      <c r="G94" s="14"/>
      <c r="H94" s="14"/>
      <c r="I94" s="15"/>
      <c r="J94" s="14"/>
      <c r="K94" s="15"/>
      <c r="L94" s="14"/>
      <c r="O94" s="12"/>
      <c r="P94" s="12"/>
      <c r="Q94" s="12"/>
    </row>
    <row r="95" spans="1:17" x14ac:dyDescent="0.2">
      <c r="A95" s="18">
        <f t="shared" si="1"/>
        <v>42746</v>
      </c>
      <c r="B95" s="15" t="str">
        <f ca="1">IFERROR(1*_xll.BDH($A$1,$B$1,A95,A95),"–")</f>
        <v>–</v>
      </c>
      <c r="C95" s="17" t="str">
        <f ca="1">IFERROR(1*_xll.BDH($A$1,$C$1,A95,A95),"–")</f>
        <v>–</v>
      </c>
      <c r="D95" s="15"/>
      <c r="E95" s="16"/>
      <c r="F95" s="16"/>
      <c r="G95" s="14"/>
      <c r="H95" s="14"/>
      <c r="I95" s="15"/>
      <c r="J95" s="14"/>
      <c r="K95" s="15"/>
      <c r="L95" s="14"/>
      <c r="O95" s="12"/>
      <c r="P95" s="12"/>
      <c r="Q95" s="12"/>
    </row>
    <row r="96" spans="1:17" x14ac:dyDescent="0.2">
      <c r="A96" s="18">
        <f t="shared" si="1"/>
        <v>42747</v>
      </c>
      <c r="B96" s="15" t="str">
        <f ca="1">IFERROR(1*_xll.BDH($A$1,$B$1,A96,A96),"–")</f>
        <v>–</v>
      </c>
      <c r="C96" s="17" t="str">
        <f ca="1">IFERROR(1*_xll.BDH($A$1,$C$1,A96,A96),"–")</f>
        <v>–</v>
      </c>
      <c r="D96" s="15"/>
      <c r="E96" s="16"/>
      <c r="F96" s="16"/>
      <c r="G96" s="14"/>
      <c r="H96" s="14"/>
      <c r="I96" s="15"/>
      <c r="J96" s="14"/>
      <c r="K96" s="15"/>
      <c r="L96" s="14"/>
      <c r="O96" s="12"/>
      <c r="P96" s="12"/>
      <c r="Q96" s="12"/>
    </row>
    <row r="97" spans="1:17" x14ac:dyDescent="0.2">
      <c r="A97" s="18">
        <f t="shared" si="1"/>
        <v>42748</v>
      </c>
      <c r="B97" s="15" t="str">
        <f ca="1">IFERROR(1*_xll.BDH($A$1,$B$1,A97,A97),"–")</f>
        <v>–</v>
      </c>
      <c r="C97" s="17" t="str">
        <f ca="1">IFERROR(1*_xll.BDH($A$1,$C$1,A97,A97),"–")</f>
        <v>–</v>
      </c>
      <c r="D97" s="15"/>
      <c r="E97" s="16"/>
      <c r="F97" s="16"/>
      <c r="G97" s="14"/>
      <c r="H97" s="14"/>
      <c r="I97" s="15"/>
      <c r="J97" s="14"/>
      <c r="K97" s="15"/>
      <c r="L97" s="14"/>
      <c r="O97" s="12"/>
      <c r="P97" s="12"/>
      <c r="Q97" s="12"/>
    </row>
    <row r="98" spans="1:17" x14ac:dyDescent="0.2">
      <c r="A98" s="18">
        <f t="shared" si="1"/>
        <v>42751</v>
      </c>
      <c r="B98" s="15" t="str">
        <f ca="1">IFERROR(1*_xll.BDH($A$1,$B$1,A98,A98),"–")</f>
        <v>–</v>
      </c>
      <c r="C98" s="17" t="str">
        <f ca="1">IFERROR(1*_xll.BDH($A$1,$C$1,A98,A98),"–")</f>
        <v>–</v>
      </c>
      <c r="D98" s="15"/>
      <c r="E98" s="16"/>
      <c r="F98" s="16"/>
      <c r="G98" s="14"/>
      <c r="H98" s="14"/>
      <c r="I98" s="15"/>
      <c r="J98" s="14"/>
      <c r="K98" s="15"/>
      <c r="L98" s="14"/>
      <c r="O98" s="12"/>
      <c r="P98" s="12"/>
      <c r="Q98" s="12"/>
    </row>
    <row r="99" spans="1:17" x14ac:dyDescent="0.2">
      <c r="A99" s="18">
        <f t="shared" si="1"/>
        <v>42752</v>
      </c>
      <c r="B99" s="15" t="str">
        <f ca="1">IFERROR(1*_xll.BDH($A$1,$B$1,A99,A99),"–")</f>
        <v>–</v>
      </c>
      <c r="C99" s="17" t="str">
        <f ca="1">IFERROR(1*_xll.BDH($A$1,$C$1,A99,A99),"–")</f>
        <v>–</v>
      </c>
      <c r="D99" s="15"/>
      <c r="E99" s="16"/>
      <c r="F99" s="16"/>
      <c r="G99" s="14"/>
      <c r="H99" s="14"/>
      <c r="I99" s="15"/>
      <c r="J99" s="14"/>
      <c r="K99" s="15"/>
      <c r="L99" s="14"/>
      <c r="O99" s="12"/>
      <c r="P99" s="12"/>
      <c r="Q99" s="12"/>
    </row>
    <row r="100" spans="1:17" x14ac:dyDescent="0.2">
      <c r="A100" s="18">
        <f t="shared" si="1"/>
        <v>42753</v>
      </c>
      <c r="B100" s="15" t="str">
        <f ca="1">IFERROR(1*_xll.BDH($A$1,$B$1,A100,A100),"–")</f>
        <v>–</v>
      </c>
      <c r="C100" s="17" t="str">
        <f ca="1">IFERROR(1*_xll.BDH($A$1,$C$1,A100,A100),"–")</f>
        <v>–</v>
      </c>
      <c r="D100" s="15"/>
      <c r="E100" s="16"/>
      <c r="F100" s="16"/>
      <c r="G100" s="14"/>
      <c r="H100" s="14"/>
      <c r="I100" s="15"/>
      <c r="J100" s="14"/>
      <c r="K100" s="15"/>
      <c r="L100" s="14"/>
      <c r="O100" s="12"/>
      <c r="P100" s="12"/>
      <c r="Q100" s="12"/>
    </row>
    <row r="101" spans="1:17" x14ac:dyDescent="0.2">
      <c r="A101" s="18">
        <f t="shared" si="1"/>
        <v>42754</v>
      </c>
      <c r="B101" s="15" t="str">
        <f ca="1">IFERROR(1*_xll.BDH($A$1,$B$1,A101,A101),"–")</f>
        <v>–</v>
      </c>
      <c r="C101" s="17" t="str">
        <f ca="1">IFERROR(1*_xll.BDH($A$1,$C$1,A101,A101),"–")</f>
        <v>–</v>
      </c>
      <c r="D101" s="15"/>
      <c r="E101" s="16"/>
      <c r="F101" s="16"/>
      <c r="G101" s="14"/>
      <c r="H101" s="14"/>
      <c r="I101" s="15"/>
      <c r="J101" s="14"/>
      <c r="K101" s="15"/>
      <c r="L101" s="14"/>
      <c r="O101" s="12"/>
      <c r="P101" s="12"/>
      <c r="Q101" s="12"/>
    </row>
    <row r="102" spans="1:17" x14ac:dyDescent="0.2">
      <c r="A102" s="18">
        <f t="shared" si="1"/>
        <v>42755</v>
      </c>
      <c r="B102" s="15" t="str">
        <f ca="1">IFERROR(1*_xll.BDH($A$1,$B$1,A102,A102),"–")</f>
        <v>–</v>
      </c>
      <c r="C102" s="17" t="str">
        <f ca="1">IFERROR(1*_xll.BDH($A$1,$C$1,A102,A102),"–")</f>
        <v>–</v>
      </c>
      <c r="D102" s="15"/>
      <c r="E102" s="16"/>
      <c r="F102" s="16"/>
      <c r="G102" s="14"/>
      <c r="H102" s="14"/>
      <c r="I102" s="15"/>
      <c r="J102" s="14"/>
      <c r="K102" s="15"/>
      <c r="L102" s="14"/>
      <c r="O102" s="12"/>
      <c r="P102" s="12"/>
      <c r="Q102" s="12"/>
    </row>
    <row r="103" spans="1:17" x14ac:dyDescent="0.2">
      <c r="A103" s="18">
        <f t="shared" si="1"/>
        <v>42758</v>
      </c>
      <c r="B103" s="15" t="str">
        <f ca="1">IFERROR(1*_xll.BDH($A$1,$B$1,A103,A103),"–")</f>
        <v>–</v>
      </c>
      <c r="C103" s="17" t="str">
        <f ca="1">IFERROR(1*_xll.BDH($A$1,$C$1,A103,A103),"–")</f>
        <v>–</v>
      </c>
      <c r="D103" s="15"/>
      <c r="E103" s="16"/>
      <c r="F103" s="16"/>
      <c r="G103" s="14"/>
      <c r="H103" s="14"/>
      <c r="I103" s="15"/>
      <c r="J103" s="14"/>
      <c r="K103" s="15"/>
      <c r="L103" s="14"/>
      <c r="O103" s="12"/>
      <c r="P103" s="12"/>
      <c r="Q103" s="12"/>
    </row>
    <row r="104" spans="1:17" x14ac:dyDescent="0.2">
      <c r="A104" s="18">
        <f t="shared" si="1"/>
        <v>42759</v>
      </c>
      <c r="B104" s="15" t="str">
        <f ca="1">IFERROR(1*_xll.BDH($A$1,$B$1,A104,A104),"–")</f>
        <v>–</v>
      </c>
      <c r="C104" s="17" t="str">
        <f ca="1">IFERROR(1*_xll.BDH($A$1,$C$1,A104,A104),"–")</f>
        <v>–</v>
      </c>
      <c r="D104" s="15"/>
      <c r="E104" s="16"/>
      <c r="F104" s="16"/>
      <c r="G104" s="14"/>
      <c r="H104" s="14"/>
      <c r="I104" s="15"/>
      <c r="J104" s="14"/>
      <c r="K104" s="15"/>
      <c r="L104" s="14"/>
      <c r="O104" s="12"/>
      <c r="P104" s="12"/>
      <c r="Q104" s="12"/>
    </row>
    <row r="105" spans="1:17" x14ac:dyDescent="0.2">
      <c r="A105" s="18">
        <f t="shared" si="1"/>
        <v>42760</v>
      </c>
      <c r="B105" s="15" t="str">
        <f ca="1">IFERROR(1*_xll.BDH($A$1,$B$1,A105,A105),"–")</f>
        <v>–</v>
      </c>
      <c r="C105" s="17" t="str">
        <f ca="1">IFERROR(1*_xll.BDH($A$1,$C$1,A105,A105),"–")</f>
        <v>–</v>
      </c>
      <c r="D105" s="15"/>
      <c r="E105" s="16"/>
      <c r="F105" s="16"/>
      <c r="G105" s="14"/>
      <c r="H105" s="14"/>
      <c r="I105" s="15"/>
      <c r="J105" s="14"/>
      <c r="K105" s="15"/>
      <c r="L105" s="14"/>
      <c r="O105" s="12"/>
      <c r="P105" s="12"/>
      <c r="Q105" s="12"/>
    </row>
    <row r="106" spans="1:17" x14ac:dyDescent="0.2">
      <c r="A106" s="18">
        <f t="shared" si="1"/>
        <v>42761</v>
      </c>
      <c r="B106" s="15" t="str">
        <f ca="1">IFERROR(1*_xll.BDH($A$1,$B$1,A106,A106),"–")</f>
        <v>–</v>
      </c>
      <c r="C106" s="17" t="str">
        <f ca="1">IFERROR(1*_xll.BDH($A$1,$C$1,A106,A106),"–")</f>
        <v>–</v>
      </c>
      <c r="D106" s="15"/>
      <c r="E106" s="16"/>
      <c r="F106" s="16"/>
      <c r="G106" s="14"/>
      <c r="H106" s="14"/>
      <c r="I106" s="15"/>
      <c r="J106" s="14"/>
      <c r="K106" s="15"/>
      <c r="L106" s="14"/>
      <c r="O106" s="12"/>
      <c r="P106" s="12"/>
      <c r="Q106" s="12"/>
    </row>
    <row r="107" spans="1:17" x14ac:dyDescent="0.2">
      <c r="A107" s="18">
        <f t="shared" si="1"/>
        <v>42762</v>
      </c>
      <c r="B107" s="15" t="str">
        <f ca="1">IFERROR(1*_xll.BDH($A$1,$B$1,A107,A107),"–")</f>
        <v>–</v>
      </c>
      <c r="C107" s="17" t="str">
        <f ca="1">IFERROR(1*_xll.BDH($A$1,$C$1,A107,A107),"–")</f>
        <v>–</v>
      </c>
      <c r="D107" s="15"/>
      <c r="E107" s="16"/>
      <c r="F107" s="16"/>
      <c r="G107" s="14"/>
      <c r="H107" s="14"/>
      <c r="I107" s="15"/>
      <c r="J107" s="14"/>
      <c r="K107" s="15"/>
      <c r="L107" s="14"/>
      <c r="O107" s="12"/>
      <c r="P107" s="12"/>
      <c r="Q107" s="12"/>
    </row>
    <row r="108" spans="1:17" x14ac:dyDescent="0.2">
      <c r="A108" s="18">
        <f t="shared" si="1"/>
        <v>42765</v>
      </c>
      <c r="B108" s="15" t="str">
        <f ca="1">IFERROR(1*_xll.BDH($A$1,$B$1,A108,A108),"–")</f>
        <v>–</v>
      </c>
      <c r="C108" s="17" t="str">
        <f ca="1">IFERROR(1*_xll.BDH($A$1,$C$1,A108,A108),"–")</f>
        <v>–</v>
      </c>
      <c r="D108" s="15"/>
      <c r="E108" s="16"/>
      <c r="F108" s="16"/>
      <c r="G108" s="14"/>
      <c r="H108" s="14"/>
      <c r="I108" s="15"/>
      <c r="J108" s="14"/>
      <c r="K108" s="15"/>
      <c r="L108" s="14"/>
      <c r="O108" s="12"/>
      <c r="P108" s="12"/>
      <c r="Q108" s="12"/>
    </row>
    <row r="109" spans="1:17" x14ac:dyDescent="0.2">
      <c r="A109" s="18">
        <f t="shared" si="1"/>
        <v>42766</v>
      </c>
      <c r="B109" s="15" t="str">
        <f ca="1">IFERROR(1*_xll.BDH($A$1,$B$1,A109,A109),"–")</f>
        <v>–</v>
      </c>
      <c r="C109" s="17" t="str">
        <f ca="1">IFERROR(1*_xll.BDH($A$1,$C$1,A109,A109),"–")</f>
        <v>–</v>
      </c>
      <c r="D109" s="15"/>
      <c r="E109" s="16"/>
      <c r="F109" s="16"/>
      <c r="G109" s="14"/>
      <c r="H109" s="14"/>
      <c r="I109" s="15"/>
      <c r="J109" s="14"/>
      <c r="K109" s="15"/>
      <c r="L109" s="14"/>
      <c r="O109" s="12"/>
      <c r="P109" s="12"/>
      <c r="Q109" s="12"/>
    </row>
    <row r="110" spans="1:17" x14ac:dyDescent="0.2">
      <c r="A110" s="18">
        <f t="shared" si="1"/>
        <v>42767</v>
      </c>
      <c r="B110" s="15" t="str">
        <f ca="1">IFERROR(1*_xll.BDH($A$1,$B$1,A110,A110),"–")</f>
        <v>–</v>
      </c>
      <c r="C110" s="17" t="str">
        <f ca="1">IFERROR(1*_xll.BDH($A$1,$C$1,A110,A110),"–")</f>
        <v>–</v>
      </c>
      <c r="D110" s="15"/>
      <c r="E110" s="16"/>
      <c r="F110" s="16"/>
      <c r="G110" s="14"/>
      <c r="H110" s="14"/>
      <c r="I110" s="15"/>
      <c r="J110" s="14"/>
      <c r="K110" s="15"/>
      <c r="L110" s="14"/>
      <c r="O110" s="12"/>
      <c r="P110" s="12"/>
      <c r="Q110" s="12"/>
    </row>
    <row r="111" spans="1:17" x14ac:dyDescent="0.2">
      <c r="A111" s="18">
        <f t="shared" si="1"/>
        <v>42768</v>
      </c>
      <c r="B111" s="15" t="str">
        <f ca="1">IFERROR(1*_xll.BDH($A$1,$B$1,A111,A111),"–")</f>
        <v>–</v>
      </c>
      <c r="C111" s="17" t="str">
        <f ca="1">IFERROR(1*_xll.BDH($A$1,$C$1,A111,A111),"–")</f>
        <v>–</v>
      </c>
      <c r="D111" s="15"/>
      <c r="E111" s="16"/>
      <c r="F111" s="16"/>
      <c r="G111" s="14"/>
      <c r="H111" s="14"/>
      <c r="I111" s="15"/>
      <c r="J111" s="14"/>
      <c r="K111" s="15"/>
      <c r="L111" s="14"/>
      <c r="O111" s="12"/>
      <c r="P111" s="12"/>
      <c r="Q111" s="12"/>
    </row>
    <row r="112" spans="1:17" x14ac:dyDescent="0.2">
      <c r="A112" s="18">
        <f t="shared" si="1"/>
        <v>42769</v>
      </c>
      <c r="B112" s="15" t="str">
        <f ca="1">IFERROR(1*_xll.BDH($A$1,$B$1,A112,A112),"–")</f>
        <v>–</v>
      </c>
      <c r="C112" s="17" t="str">
        <f ca="1">IFERROR(1*_xll.BDH($A$1,$C$1,A112,A112),"–")</f>
        <v>–</v>
      </c>
      <c r="D112" s="15"/>
      <c r="E112" s="16"/>
      <c r="F112" s="16"/>
      <c r="G112" s="14"/>
      <c r="H112" s="14"/>
      <c r="I112" s="15"/>
      <c r="J112" s="14"/>
      <c r="K112" s="15"/>
      <c r="L112" s="14"/>
      <c r="O112" s="12"/>
      <c r="P112" s="12"/>
      <c r="Q112" s="12"/>
    </row>
    <row r="113" spans="1:17" x14ac:dyDescent="0.2">
      <c r="A113" s="18">
        <f t="shared" si="1"/>
        <v>42772</v>
      </c>
      <c r="B113" s="15" t="str">
        <f ca="1">IFERROR(1*_xll.BDH($A$1,$B$1,A113,A113),"–")</f>
        <v>–</v>
      </c>
      <c r="C113" s="17" t="str">
        <f ca="1">IFERROR(1*_xll.BDH($A$1,$C$1,A113,A113),"–")</f>
        <v>–</v>
      </c>
      <c r="D113" s="15"/>
      <c r="E113" s="16"/>
      <c r="F113" s="16"/>
      <c r="G113" s="14"/>
      <c r="H113" s="14"/>
      <c r="I113" s="15"/>
      <c r="J113" s="14"/>
      <c r="K113" s="15"/>
      <c r="L113" s="14"/>
      <c r="O113" s="12"/>
      <c r="P113" s="12"/>
      <c r="Q113" s="12"/>
    </row>
    <row r="114" spans="1:17" x14ac:dyDescent="0.2">
      <c r="A114" s="18">
        <f t="shared" si="1"/>
        <v>42773</v>
      </c>
      <c r="B114" s="15" t="str">
        <f ca="1">IFERROR(1*_xll.BDH($A$1,$B$1,A114,A114),"–")</f>
        <v>–</v>
      </c>
      <c r="C114" s="17" t="str">
        <f ca="1">IFERROR(1*_xll.BDH($A$1,$C$1,A114,A114),"–")</f>
        <v>–</v>
      </c>
      <c r="D114" s="15"/>
      <c r="E114" s="16"/>
      <c r="F114" s="16"/>
      <c r="G114" s="14"/>
      <c r="H114" s="14"/>
      <c r="I114" s="15"/>
      <c r="J114" s="14"/>
      <c r="K114" s="15"/>
      <c r="L114" s="14"/>
      <c r="O114" s="12"/>
      <c r="P114" s="12"/>
      <c r="Q114" s="12"/>
    </row>
    <row r="115" spans="1:17" x14ac:dyDescent="0.2">
      <c r="A115" s="18">
        <f t="shared" si="1"/>
        <v>42774</v>
      </c>
      <c r="B115" s="15" t="str">
        <f ca="1">IFERROR(1*_xll.BDH($A$1,$B$1,A115,A115),"–")</f>
        <v>–</v>
      </c>
      <c r="C115" s="17" t="str">
        <f ca="1">IFERROR(1*_xll.BDH($A$1,$C$1,A115,A115),"–")</f>
        <v>–</v>
      </c>
      <c r="D115" s="15"/>
      <c r="E115" s="16"/>
      <c r="F115" s="16"/>
      <c r="G115" s="14"/>
      <c r="H115" s="14"/>
      <c r="I115" s="15"/>
      <c r="J115" s="14"/>
      <c r="K115" s="15"/>
      <c r="L115" s="14"/>
      <c r="O115" s="12"/>
      <c r="P115" s="12"/>
      <c r="Q115" s="12"/>
    </row>
    <row r="116" spans="1:17" x14ac:dyDescent="0.2">
      <c r="A116" s="18">
        <f t="shared" si="1"/>
        <v>42775</v>
      </c>
      <c r="B116" s="15" t="str">
        <f ca="1">IFERROR(1*_xll.BDH($A$1,$B$1,A116,A116),"–")</f>
        <v>–</v>
      </c>
      <c r="C116" s="17" t="str">
        <f ca="1">IFERROR(1*_xll.BDH($A$1,$C$1,A116,A116),"–")</f>
        <v>–</v>
      </c>
      <c r="D116" s="15"/>
      <c r="E116" s="16"/>
      <c r="F116" s="16"/>
      <c r="G116" s="14"/>
      <c r="H116" s="14"/>
      <c r="I116" s="15"/>
      <c r="J116" s="14"/>
      <c r="K116" s="15"/>
      <c r="L116" s="14"/>
      <c r="O116" s="12"/>
      <c r="P116" s="12"/>
      <c r="Q116" s="12"/>
    </row>
    <row r="117" spans="1:17" x14ac:dyDescent="0.2">
      <c r="A117" s="18">
        <f t="shared" si="1"/>
        <v>42776</v>
      </c>
      <c r="B117" s="15" t="str">
        <f ca="1">IFERROR(1*_xll.BDH($A$1,$B$1,A117,A117),"–")</f>
        <v>–</v>
      </c>
      <c r="C117" s="17" t="str">
        <f ca="1">IFERROR(1*_xll.BDH($A$1,$C$1,A117,A117),"–")</f>
        <v>–</v>
      </c>
      <c r="D117" s="15"/>
      <c r="E117" s="16"/>
      <c r="F117" s="16"/>
      <c r="G117" s="14"/>
      <c r="H117" s="14"/>
      <c r="I117" s="15"/>
      <c r="J117" s="14"/>
      <c r="K117" s="15"/>
      <c r="L117" s="14"/>
      <c r="O117" s="12"/>
      <c r="P117" s="12"/>
      <c r="Q117" s="12"/>
    </row>
    <row r="118" spans="1:17" x14ac:dyDescent="0.2">
      <c r="A118" s="18">
        <f t="shared" si="1"/>
        <v>42779</v>
      </c>
      <c r="B118" s="15" t="str">
        <f ca="1">IFERROR(1*_xll.BDH($A$1,$B$1,A118,A118),"–")</f>
        <v>–</v>
      </c>
      <c r="C118" s="17" t="str">
        <f ca="1">IFERROR(1*_xll.BDH($A$1,$C$1,A118,A118),"–")</f>
        <v>–</v>
      </c>
      <c r="D118" s="15"/>
      <c r="E118" s="16"/>
      <c r="F118" s="16"/>
      <c r="G118" s="14"/>
      <c r="H118" s="14"/>
      <c r="I118" s="15"/>
      <c r="J118" s="14"/>
      <c r="K118" s="15"/>
      <c r="L118" s="14"/>
      <c r="O118" s="12"/>
      <c r="P118" s="12"/>
      <c r="Q118" s="12"/>
    </row>
    <row r="119" spans="1:17" x14ac:dyDescent="0.2">
      <c r="A119" s="18">
        <f t="shared" si="1"/>
        <v>42780</v>
      </c>
      <c r="B119" s="15" t="str">
        <f ca="1">IFERROR(1*_xll.BDH($A$1,$B$1,A119,A119),"–")</f>
        <v>–</v>
      </c>
      <c r="C119" s="17" t="str">
        <f ca="1">IFERROR(1*_xll.BDH($A$1,$C$1,A119,A119),"–")</f>
        <v>–</v>
      </c>
      <c r="D119" s="15"/>
      <c r="E119" s="16"/>
      <c r="F119" s="16"/>
      <c r="G119" s="14"/>
      <c r="H119" s="14"/>
      <c r="I119" s="15"/>
      <c r="J119" s="14"/>
      <c r="K119" s="15"/>
      <c r="L119" s="14"/>
      <c r="O119" s="12"/>
      <c r="P119" s="12"/>
      <c r="Q119" s="12"/>
    </row>
    <row r="120" spans="1:17" x14ac:dyDescent="0.2">
      <c r="A120" s="18">
        <f t="shared" si="1"/>
        <v>42781</v>
      </c>
      <c r="B120" s="15" t="str">
        <f ca="1">IFERROR(1*_xll.BDH($A$1,$B$1,A120,A120),"–")</f>
        <v>–</v>
      </c>
      <c r="C120" s="17" t="str">
        <f ca="1">IFERROR(1*_xll.BDH($A$1,$C$1,A120,A120),"–")</f>
        <v>–</v>
      </c>
      <c r="D120" s="15"/>
      <c r="E120" s="16"/>
      <c r="F120" s="16"/>
      <c r="G120" s="14"/>
      <c r="H120" s="14"/>
      <c r="I120" s="15"/>
      <c r="J120" s="14"/>
      <c r="K120" s="15"/>
      <c r="L120" s="14"/>
      <c r="O120" s="12"/>
      <c r="P120" s="12"/>
      <c r="Q120" s="12"/>
    </row>
    <row r="121" spans="1:17" x14ac:dyDescent="0.2">
      <c r="A121" s="18">
        <f t="shared" si="1"/>
        <v>42782</v>
      </c>
      <c r="B121" s="15" t="str">
        <f ca="1">IFERROR(1*_xll.BDH($A$1,$B$1,A121,A121),"–")</f>
        <v>–</v>
      </c>
      <c r="C121" s="17" t="str">
        <f ca="1">IFERROR(1*_xll.BDH($A$1,$C$1,A121,A121),"–")</f>
        <v>–</v>
      </c>
      <c r="D121" s="15"/>
      <c r="E121" s="16"/>
      <c r="F121" s="16"/>
      <c r="G121" s="14"/>
      <c r="H121" s="14"/>
      <c r="I121" s="15"/>
      <c r="J121" s="14"/>
      <c r="K121" s="15"/>
      <c r="L121" s="14"/>
      <c r="O121" s="12"/>
      <c r="P121" s="12"/>
      <c r="Q121" s="12"/>
    </row>
    <row r="122" spans="1:17" x14ac:dyDescent="0.2">
      <c r="A122" s="18">
        <f t="shared" si="1"/>
        <v>42783</v>
      </c>
      <c r="B122" s="15" t="str">
        <f ca="1">IFERROR(1*_xll.BDH($A$1,$B$1,A122,A122),"–")</f>
        <v>–</v>
      </c>
      <c r="C122" s="17" t="str">
        <f ca="1">IFERROR(1*_xll.BDH($A$1,$C$1,A122,A122),"–")</f>
        <v>–</v>
      </c>
      <c r="D122" s="15"/>
      <c r="E122" s="16"/>
      <c r="F122" s="16"/>
      <c r="G122" s="14"/>
      <c r="H122" s="14"/>
      <c r="I122" s="15"/>
      <c r="J122" s="14"/>
      <c r="K122" s="15"/>
      <c r="L122" s="14"/>
      <c r="O122" s="12"/>
      <c r="P122" s="12"/>
      <c r="Q122" s="12"/>
    </row>
    <row r="123" spans="1:17" x14ac:dyDescent="0.2">
      <c r="A123" s="18">
        <f t="shared" si="1"/>
        <v>42786</v>
      </c>
      <c r="B123" s="15" t="str">
        <f ca="1">IFERROR(1*_xll.BDH($A$1,$B$1,A123,A123),"–")</f>
        <v>–</v>
      </c>
      <c r="C123" s="17" t="str">
        <f ca="1">IFERROR(1*_xll.BDH($A$1,$C$1,A123,A123),"–")</f>
        <v>–</v>
      </c>
      <c r="D123" s="15" t="str">
        <f t="shared" ref="D123:D130" ca="1" si="2">IFERROR(AVERAGE(B118:B122)*1.05,"–")</f>
        <v>–</v>
      </c>
      <c r="E123" s="16" t="str">
        <f t="shared" ref="E123:E130" ca="1" si="3">IFERROR(AVERAGE(C103:C122)*0.25,"–")</f>
        <v>–</v>
      </c>
      <c r="F123" s="16"/>
      <c r="G123" s="14"/>
      <c r="H123" s="14" t="str">
        <f ca="1">IFERROR(1*(($B123)/((_xll.BDH($H$1,$B$1,$A123,$A123)*100)/_xll.BDH($I$1,$B$1,$A123,$A123))-1),"–")</f>
        <v>–</v>
      </c>
      <c r="I123" s="15" t="str">
        <f ca="1">IFERROR(1*_xll.BDH($I$3,$B$1,A123,A123),"–")</f>
        <v>–</v>
      </c>
      <c r="J123" s="14"/>
      <c r="K123" s="15" t="str">
        <f ca="1">IFERROR(1*_xll.BDH($K$3,$B$1,A123,A123),"–")</f>
        <v>–</v>
      </c>
      <c r="L123" s="14"/>
      <c r="O123" s="12">
        <f ca="1">IF(B123&lt;&gt;0,1,"–")</f>
        <v>1</v>
      </c>
      <c r="P123" s="12">
        <f ca="1">IF(I123&lt;&gt;0,1,"–")</f>
        <v>1</v>
      </c>
      <c r="Q123" s="12">
        <f ca="1">IF(K123&lt;&gt;0,1,"–")</f>
        <v>1</v>
      </c>
    </row>
    <row r="124" spans="1:17" x14ac:dyDescent="0.2">
      <c r="A124" s="18">
        <f t="shared" si="1"/>
        <v>42787</v>
      </c>
      <c r="B124" s="15" t="str">
        <f ca="1">IFERROR(1*_xll.BDH($A$1,$B$1,A124,A124),"–")</f>
        <v>–</v>
      </c>
      <c r="C124" s="17" t="str">
        <f ca="1">IFERROR(1*_xll.BDH($A$1,$C$1,A124,A124),"–")</f>
        <v>–</v>
      </c>
      <c r="D124" s="15" t="str">
        <f t="shared" ca="1" si="2"/>
        <v>–</v>
      </c>
      <c r="E124" s="16" t="str">
        <f t="shared" ca="1" si="3"/>
        <v>–</v>
      </c>
      <c r="F124" s="16"/>
      <c r="G124" s="14" t="str">
        <f t="shared" ref="G124:G187" ca="1" si="4">IFERROR(B124/B123-1,"–")</f>
        <v>–</v>
      </c>
      <c r="H124" s="14" t="str">
        <f ca="1">IFERROR(1*(($B124)/((_xll.BDH($H$1,$B$1,$A124,$A124)*100)/_xll.BDH($I$1,$B$1,$A124,$A124))-1),"–")</f>
        <v>–</v>
      </c>
      <c r="I124" s="15" t="str">
        <f ca="1">IFERROR(1*_xll.BDH($I$3,$B$1,A124,A124),"–")</f>
        <v>–</v>
      </c>
      <c r="J124" s="14" t="str">
        <f t="shared" ref="J124:J187" ca="1" si="5">IFERROR(I124/I123-1,"–")</f>
        <v>–</v>
      </c>
      <c r="K124" s="15" t="str">
        <f ca="1">IFERROR(1*_xll.BDH($K$3,$B$1,A124,A124),"–")</f>
        <v>–</v>
      </c>
      <c r="L124" s="14" t="str">
        <f t="shared" ref="L124:L187" ca="1" si="6">IFERROR(K124/K123-1,"–")</f>
        <v>–</v>
      </c>
      <c r="O124" s="12" t="str">
        <f t="shared" ref="O124:O187" ca="1" si="7">IF(B124&lt;&gt;"–",LARGE(O121:O123,1)+1,"–")</f>
        <v>–</v>
      </c>
      <c r="P124" s="12" t="str">
        <f t="shared" ref="P124:P187" ca="1" si="8">IF(I124&lt;&gt;"–",LARGE(P121:P123,1)+1,"–")</f>
        <v>–</v>
      </c>
      <c r="Q124" s="12" t="str">
        <f ca="1">IF(K124&lt;&gt;"–",LARGE(Q121:Q123,1)+1,"–")</f>
        <v>–</v>
      </c>
    </row>
    <row r="125" spans="1:17" x14ac:dyDescent="0.2">
      <c r="A125" s="18">
        <f t="shared" si="1"/>
        <v>42788</v>
      </c>
      <c r="B125" s="15" t="str">
        <f ca="1">IFERROR(1*_xll.BDH($A$1,$B$1,A125,A125),"–")</f>
        <v>–</v>
      </c>
      <c r="C125" s="17" t="str">
        <f ca="1">IFERROR(1*_xll.BDH($A$1,$C$1,A125,A125),"–")</f>
        <v>–</v>
      </c>
      <c r="D125" s="15" t="str">
        <f t="shared" ca="1" si="2"/>
        <v>–</v>
      </c>
      <c r="E125" s="16" t="str">
        <f t="shared" ca="1" si="3"/>
        <v>–</v>
      </c>
      <c r="F125" s="16"/>
      <c r="G125" s="14" t="str">
        <f t="shared" ca="1" si="4"/>
        <v>–</v>
      </c>
      <c r="H125" s="14" t="str">
        <f ca="1">IFERROR(1*(($B125)/((_xll.BDH($H$1,$B$1,$A125,$A125)*100)/_xll.BDH($I$1,$B$1,$A125,$A125))-1),"–")</f>
        <v>–</v>
      </c>
      <c r="I125" s="15" t="str">
        <f ca="1">IFERROR(1*_xll.BDH($I$3,$B$1,A125,A125),"–")</f>
        <v>–</v>
      </c>
      <c r="J125" s="14" t="str">
        <f t="shared" ca="1" si="5"/>
        <v>–</v>
      </c>
      <c r="K125" s="15" t="str">
        <f ca="1">IFERROR(1*_xll.BDH($K$3,$B$1,A125,A125),"–")</f>
        <v>–</v>
      </c>
      <c r="L125" s="14" t="str">
        <f t="shared" ca="1" si="6"/>
        <v>–</v>
      </c>
      <c r="O125" s="12" t="str">
        <f t="shared" ca="1" si="7"/>
        <v>–</v>
      </c>
      <c r="P125" s="12" t="str">
        <f t="shared" ca="1" si="8"/>
        <v>–</v>
      </c>
      <c r="Q125" s="12" t="str">
        <f ca="1">IF(K125&lt;&gt;"–",LARGE($Q$4:Q124,1)+1,"–")</f>
        <v>–</v>
      </c>
    </row>
    <row r="126" spans="1:17" x14ac:dyDescent="0.2">
      <c r="A126" s="18">
        <f t="shared" si="1"/>
        <v>42789</v>
      </c>
      <c r="B126" s="15" t="str">
        <f ca="1">IFERROR(1*_xll.BDH($A$1,$B$1,A126,A126),"–")</f>
        <v>–</v>
      </c>
      <c r="C126" s="17" t="str">
        <f ca="1">IFERROR(1*_xll.BDH($A$1,$C$1,A126,A126),"–")</f>
        <v>–</v>
      </c>
      <c r="D126" s="15" t="str">
        <f t="shared" ca="1" si="2"/>
        <v>–</v>
      </c>
      <c r="E126" s="16" t="str">
        <f t="shared" ca="1" si="3"/>
        <v>–</v>
      </c>
      <c r="F126" s="16"/>
      <c r="G126" s="14" t="str">
        <f t="shared" ca="1" si="4"/>
        <v>–</v>
      </c>
      <c r="H126" s="14" t="str">
        <f ca="1">IFERROR(1*(($B126)/((_xll.BDH($H$1,$B$1,$A126,$A126)*100)/_xll.BDH($I$1,$B$1,$A126,$A126))-1),"–")</f>
        <v>–</v>
      </c>
      <c r="I126" s="15" t="str">
        <f ca="1">IFERROR(1*_xll.BDH($I$3,$B$1,A126,A126),"–")</f>
        <v>–</v>
      </c>
      <c r="J126" s="14" t="str">
        <f t="shared" ca="1" si="5"/>
        <v>–</v>
      </c>
      <c r="K126" s="15" t="str">
        <f ca="1">IFERROR(1*_xll.BDH($K$3,$B$1,A126,A126),"–")</f>
        <v>–</v>
      </c>
      <c r="L126" s="14" t="str">
        <f t="shared" ca="1" si="6"/>
        <v>–</v>
      </c>
      <c r="O126" s="12" t="str">
        <f t="shared" ca="1" si="7"/>
        <v>–</v>
      </c>
      <c r="P126" s="12" t="str">
        <f t="shared" ca="1" si="8"/>
        <v>–</v>
      </c>
      <c r="Q126" s="12" t="str">
        <f ca="1">IF(K126&lt;&gt;"–",LARGE($Q$4:Q125,1)+1,"–")</f>
        <v>–</v>
      </c>
    </row>
    <row r="127" spans="1:17" x14ac:dyDescent="0.2">
      <c r="A127" s="18">
        <f t="shared" si="1"/>
        <v>42790</v>
      </c>
      <c r="B127" s="15" t="str">
        <f ca="1">IFERROR(1*_xll.BDH($A$1,$B$1,A127,A127),"–")</f>
        <v>–</v>
      </c>
      <c r="C127" s="17" t="str">
        <f ca="1">IFERROR(1*_xll.BDH($A$1,$C$1,A127,A127),"–")</f>
        <v>–</v>
      </c>
      <c r="D127" s="15" t="str">
        <f t="shared" ca="1" si="2"/>
        <v>–</v>
      </c>
      <c r="E127" s="16" t="str">
        <f t="shared" ca="1" si="3"/>
        <v>–</v>
      </c>
      <c r="F127" s="16"/>
      <c r="G127" s="14" t="str">
        <f t="shared" ca="1" si="4"/>
        <v>–</v>
      </c>
      <c r="H127" s="14" t="str">
        <f ca="1">IFERROR(1*(($B127)/((_xll.BDH($H$1,$B$1,$A127,$A127)*100)/_xll.BDH($I$1,$B$1,$A127,$A127))-1),"–")</f>
        <v>–</v>
      </c>
      <c r="I127" s="15" t="str">
        <f ca="1">IFERROR(1*_xll.BDH($I$3,$B$1,A127,A127),"–")</f>
        <v>–</v>
      </c>
      <c r="J127" s="14" t="str">
        <f t="shared" ca="1" si="5"/>
        <v>–</v>
      </c>
      <c r="K127" s="15" t="str">
        <f ca="1">IFERROR(1*_xll.BDH($K$3,$B$1,A127,A127),"–")</f>
        <v>–</v>
      </c>
      <c r="L127" s="14" t="str">
        <f t="shared" ca="1" si="6"/>
        <v>–</v>
      </c>
      <c r="O127" s="12" t="str">
        <f t="shared" ca="1" si="7"/>
        <v>–</v>
      </c>
      <c r="P127" s="12" t="str">
        <f t="shared" ca="1" si="8"/>
        <v>–</v>
      </c>
      <c r="Q127" s="12" t="str">
        <f ca="1">IF(K127&lt;&gt;"–",LARGE($Q$4:Q126,1)+1,"–")</f>
        <v>–</v>
      </c>
    </row>
    <row r="128" spans="1:17" x14ac:dyDescent="0.2">
      <c r="A128" s="18">
        <f t="shared" si="1"/>
        <v>42793</v>
      </c>
      <c r="B128" s="15" t="str">
        <f ca="1">IFERROR(1*_xll.BDH($A$1,$B$1,A128,A128),"–")</f>
        <v>–</v>
      </c>
      <c r="C128" s="17" t="str">
        <f ca="1">IFERROR(1*_xll.BDH($A$1,$C$1,A128,A128),"–")</f>
        <v>–</v>
      </c>
      <c r="D128" s="15" t="str">
        <f t="shared" ca="1" si="2"/>
        <v>–</v>
      </c>
      <c r="E128" s="16" t="str">
        <f t="shared" ca="1" si="3"/>
        <v>–</v>
      </c>
      <c r="F128" s="16"/>
      <c r="G128" s="14" t="str">
        <f t="shared" ca="1" si="4"/>
        <v>–</v>
      </c>
      <c r="H128" s="14" t="str">
        <f ca="1">IFERROR(1*(($B128)/((_xll.BDH($H$1,$B$1,$A128,$A128)*100)/_xll.BDH($I$1,$B$1,$A128,$A128))-1),"–")</f>
        <v>–</v>
      </c>
      <c r="I128" s="15" t="str">
        <f ca="1">IFERROR(1*_xll.BDH($I$3,$B$1,A128,A128),"–")</f>
        <v>–</v>
      </c>
      <c r="J128" s="14" t="str">
        <f t="shared" ca="1" si="5"/>
        <v>–</v>
      </c>
      <c r="K128" s="15" t="str">
        <f ca="1">IFERROR(1*_xll.BDH($K$3,$B$1,A128,A128),"–")</f>
        <v>–</v>
      </c>
      <c r="L128" s="14" t="str">
        <f t="shared" ca="1" si="6"/>
        <v>–</v>
      </c>
      <c r="O128" s="12" t="str">
        <f t="shared" ca="1" si="7"/>
        <v>–</v>
      </c>
      <c r="P128" s="12" t="str">
        <f t="shared" ca="1" si="8"/>
        <v>–</v>
      </c>
      <c r="Q128" s="12" t="str">
        <f ca="1">IF(K128&lt;&gt;"–",LARGE($Q$4:Q127,1)+1,"–")</f>
        <v>–</v>
      </c>
    </row>
    <row r="129" spans="1:17" x14ac:dyDescent="0.2">
      <c r="A129" s="18">
        <f t="shared" si="1"/>
        <v>42794</v>
      </c>
      <c r="B129" s="15" t="str">
        <f ca="1">IFERROR(1*_xll.BDH($A$1,$B$1,A129,A129),"–")</f>
        <v>–</v>
      </c>
      <c r="C129" s="17" t="str">
        <f ca="1">IFERROR(1*_xll.BDH($A$1,$C$1,A129,A129),"–")</f>
        <v>–</v>
      </c>
      <c r="D129" s="15" t="str">
        <f t="shared" ca="1" si="2"/>
        <v>–</v>
      </c>
      <c r="E129" s="16" t="str">
        <f t="shared" ca="1" si="3"/>
        <v>–</v>
      </c>
      <c r="F129" s="16" t="e">
        <f ca="1">AVERAGE(C4:C129)</f>
        <v>#DIV/0!</v>
      </c>
      <c r="G129" s="14" t="str">
        <f t="shared" ca="1" si="4"/>
        <v>–</v>
      </c>
      <c r="H129" s="14" t="str">
        <f ca="1">IFERROR(1*(($B129)/((_xll.BDH($H$1,$B$1,$A129,$A129)*100)/_xll.BDH($I$1,$B$1,$A129,$A129))-1),"–")</f>
        <v>–</v>
      </c>
      <c r="I129" s="15" t="str">
        <f ca="1">IFERROR(1*_xll.BDH($I$3,$B$1,A129,A129),"–")</f>
        <v>–</v>
      </c>
      <c r="J129" s="14" t="str">
        <f t="shared" ca="1" si="5"/>
        <v>–</v>
      </c>
      <c r="K129" s="15" t="str">
        <f ca="1">IFERROR(1*_xll.BDH($K$3,$B$1,A129,A129),"–")</f>
        <v>–</v>
      </c>
      <c r="L129" s="14" t="str">
        <f t="shared" ca="1" si="6"/>
        <v>–</v>
      </c>
      <c r="O129" s="12" t="str">
        <f t="shared" ca="1" si="7"/>
        <v>–</v>
      </c>
      <c r="P129" s="12" t="str">
        <f t="shared" ca="1" si="8"/>
        <v>–</v>
      </c>
      <c r="Q129" s="12" t="str">
        <f ca="1">IF(K129&lt;&gt;"–",LARGE($Q$4:Q128,1)+1,"–")</f>
        <v>–</v>
      </c>
    </row>
    <row r="130" spans="1:17" x14ac:dyDescent="0.2">
      <c r="A130" s="18">
        <f t="shared" si="1"/>
        <v>42795</v>
      </c>
      <c r="B130" s="15" t="str">
        <f ca="1">IFERROR(1*_xll.BDH($A$1,$B$1,A130,A130),"–")</f>
        <v>–</v>
      </c>
      <c r="C130" s="17" t="str">
        <f ca="1">IFERROR(1*_xll.BDH($A$1,$C$1,A130,A130),"–")</f>
        <v>–</v>
      </c>
      <c r="D130" s="15" t="str">
        <f t="shared" ca="1" si="2"/>
        <v>–</v>
      </c>
      <c r="E130" s="16" t="str">
        <f t="shared" ca="1" si="3"/>
        <v>–</v>
      </c>
      <c r="F130" s="16" t="e">
        <f ca="1">AVERAGE(C5:C130)</f>
        <v>#DIV/0!</v>
      </c>
      <c r="G130" s="14" t="str">
        <f t="shared" ca="1" si="4"/>
        <v>–</v>
      </c>
      <c r="H130" s="14" t="str">
        <f ca="1">IFERROR(1*(($B130)/((_xll.BDH($H$1,$B$1,$A130,$A130)*100)/_xll.BDH($I$1,$B$1,$A130,$A130))-1),"–")</f>
        <v>–</v>
      </c>
      <c r="I130" s="15" t="str">
        <f ca="1">IFERROR(1*_xll.BDH($I$3,$B$1,A130,A130),"–")</f>
        <v>–</v>
      </c>
      <c r="J130" s="14" t="str">
        <f t="shared" ca="1" si="5"/>
        <v>–</v>
      </c>
      <c r="K130" s="15" t="str">
        <f ca="1">IFERROR(1*_xll.BDH($K$3,$B$1,A130,A130),"–")</f>
        <v>–</v>
      </c>
      <c r="L130" s="14" t="str">
        <f t="shared" ca="1" si="6"/>
        <v>–</v>
      </c>
      <c r="O130" s="12" t="str">
        <f t="shared" ca="1" si="7"/>
        <v>–</v>
      </c>
      <c r="P130" s="12" t="str">
        <f t="shared" ca="1" si="8"/>
        <v>–</v>
      </c>
      <c r="Q130" s="12" t="str">
        <f ca="1">IF(K130&lt;&gt;"–",LARGE($Q$4:Q129,1)+1,"–")</f>
        <v>–</v>
      </c>
    </row>
    <row r="131" spans="1:17" x14ac:dyDescent="0.2">
      <c r="A131" s="18">
        <f t="shared" si="1"/>
        <v>42796</v>
      </c>
      <c r="B131" s="15" t="str">
        <f ca="1">IFERROR(1*_xll.BDH($A$1,$B$1,A131,A131),"–")</f>
        <v>–</v>
      </c>
      <c r="C131" s="17" t="str">
        <f ca="1">IFERROR(1*_xll.BDH($A$1,$C$1,A131,A131),"–")</f>
        <v>–</v>
      </c>
      <c r="D131" s="15" t="str">
        <f ca="1">IF(TODAY()&gt;A130,IFERROR(AVERAGE(B126:B130)*1.05,"–"),"–")</f>
        <v>–</v>
      </c>
      <c r="E131" s="16" t="str">
        <f ca="1">IF(TODAY()&gt;A130,IFERROR(AVERAGE(C111:C130)*0.25,"–"),"–")</f>
        <v>–</v>
      </c>
      <c r="F131" s="16" t="e">
        <f ca="1">IF(TODAY()&gt;A130,AVERAGE(C6:C131),"–")</f>
        <v>#DIV/0!</v>
      </c>
      <c r="G131" s="14" t="str">
        <f t="shared" ca="1" si="4"/>
        <v>–</v>
      </c>
      <c r="H131" s="14" t="str">
        <f ca="1">IFERROR(1*(($B131)/((_xll.BDH($H$1,$B$1,$A131,$A131)*100)/_xll.BDH($I$1,$B$1,$A131,$A131))-1),"–")</f>
        <v>–</v>
      </c>
      <c r="I131" s="15" t="str">
        <f ca="1">IFERROR(1*_xll.BDH($I$3,$B$1,A131,A131),"–")</f>
        <v>–</v>
      </c>
      <c r="J131" s="14" t="str">
        <f t="shared" ca="1" si="5"/>
        <v>–</v>
      </c>
      <c r="K131" s="15" t="str">
        <f ca="1">IFERROR(1*_xll.BDH($K$3,$B$1,A131,A131),"–")</f>
        <v>–</v>
      </c>
      <c r="L131" s="14" t="str">
        <f t="shared" ca="1" si="6"/>
        <v>–</v>
      </c>
      <c r="O131" s="12" t="str">
        <f t="shared" ca="1" si="7"/>
        <v>–</v>
      </c>
      <c r="P131" s="12" t="str">
        <f t="shared" ca="1" si="8"/>
        <v>–</v>
      </c>
      <c r="Q131" s="12" t="str">
        <f ca="1">IF(K131&lt;&gt;"–",LARGE($Q$4:Q130,1)+1,"–")</f>
        <v>–</v>
      </c>
    </row>
    <row r="132" spans="1:17" x14ac:dyDescent="0.2">
      <c r="A132" s="18">
        <f t="shared" si="1"/>
        <v>42797</v>
      </c>
      <c r="B132" s="15" t="str">
        <f ca="1">IFERROR(1*_xll.BDH($A$1,$B$1,A132,A132),"–")</f>
        <v>–</v>
      </c>
      <c r="C132" s="17" t="str">
        <f ca="1">IFERROR(1*_xll.BDH($A$1,$C$1,A132,A132),"–")</f>
        <v>–</v>
      </c>
      <c r="D132" s="15" t="str">
        <f t="shared" ref="D132:D194" ca="1" si="9">IF(TODAY()&gt;A131,IFERROR(AVERAGE(B127:B131)*1.05,"–"),"–")</f>
        <v>–</v>
      </c>
      <c r="E132" s="16" t="str">
        <f t="shared" ref="E132:E195" ca="1" si="10">IF(TODAY()&gt;A131,IFERROR(AVERAGE(C112:C131)*0.25,"–"),"–")</f>
        <v>–</v>
      </c>
      <c r="F132" s="16" t="e">
        <f t="shared" ref="F132:F195" ca="1" si="11">IF(TODAY()&gt;A131,AVERAGE(C7:C132),"–")</f>
        <v>#DIV/0!</v>
      </c>
      <c r="G132" s="14" t="str">
        <f t="shared" ca="1" si="4"/>
        <v>–</v>
      </c>
      <c r="H132" s="14" t="str">
        <f ca="1">IFERROR(1*(($B132)/((_xll.BDH($H$1,$B$1,$A132,$A132)*100)/_xll.BDH($I$1,$B$1,$A132,$A132))-1),"–")</f>
        <v>–</v>
      </c>
      <c r="I132" s="15" t="str">
        <f ca="1">IFERROR(1*_xll.BDH($I$3,$B$1,A132,A132),"–")</f>
        <v>–</v>
      </c>
      <c r="J132" s="14" t="str">
        <f t="shared" ca="1" si="5"/>
        <v>–</v>
      </c>
      <c r="K132" s="15" t="str">
        <f ca="1">IFERROR(1*_xll.BDH($K$3,$B$1,A132,A132),"–")</f>
        <v>–</v>
      </c>
      <c r="L132" s="14" t="str">
        <f t="shared" ca="1" si="6"/>
        <v>–</v>
      </c>
      <c r="O132" s="12" t="str">
        <f t="shared" ca="1" si="7"/>
        <v>–</v>
      </c>
      <c r="P132" s="12" t="str">
        <f t="shared" ca="1" si="8"/>
        <v>–</v>
      </c>
      <c r="Q132" s="12" t="str">
        <f ca="1">IF(K132&lt;&gt;"–",LARGE($Q$4:Q131,1)+1,"–")</f>
        <v>–</v>
      </c>
    </row>
    <row r="133" spans="1:17" x14ac:dyDescent="0.2">
      <c r="A133" s="18">
        <f t="shared" ref="A133:A196" si="12">WORKDAY(A132,1,$S$4:$S$13)</f>
        <v>42800</v>
      </c>
      <c r="B133" s="15" t="str">
        <f ca="1">IFERROR(1*_xll.BDH($A$1,$B$1,A133,A133),"–")</f>
        <v>–</v>
      </c>
      <c r="C133" s="17" t="str">
        <f ca="1">IFERROR(1*_xll.BDH($A$1,$C$1,A133,A133),"–")</f>
        <v>–</v>
      </c>
      <c r="D133" s="15" t="str">
        <f t="shared" ca="1" si="9"/>
        <v>–</v>
      </c>
      <c r="E133" s="16" t="str">
        <f t="shared" ca="1" si="10"/>
        <v>–</v>
      </c>
      <c r="F133" s="16" t="e">
        <f t="shared" ca="1" si="11"/>
        <v>#DIV/0!</v>
      </c>
      <c r="G133" s="14" t="str">
        <f t="shared" ca="1" si="4"/>
        <v>–</v>
      </c>
      <c r="H133" s="14" t="str">
        <f ca="1">IFERROR(1*(($B133)/((_xll.BDH($H$1,$B$1,$A133,$A133)*100)/_xll.BDH($I$1,$B$1,$A133,$A133))-1),"–")</f>
        <v>–</v>
      </c>
      <c r="I133" s="15" t="str">
        <f ca="1">IFERROR(1*_xll.BDH($I$3,$B$1,A133,A133),"–")</f>
        <v>–</v>
      </c>
      <c r="J133" s="14" t="str">
        <f t="shared" ca="1" si="5"/>
        <v>–</v>
      </c>
      <c r="K133" s="15" t="str">
        <f ca="1">IFERROR(1*_xll.BDH($K$3,$B$1,A133,A133),"–")</f>
        <v>–</v>
      </c>
      <c r="L133" s="14" t="str">
        <f t="shared" ca="1" si="6"/>
        <v>–</v>
      </c>
      <c r="O133" s="12" t="str">
        <f t="shared" ca="1" si="7"/>
        <v>–</v>
      </c>
      <c r="P133" s="12" t="str">
        <f t="shared" ca="1" si="8"/>
        <v>–</v>
      </c>
      <c r="Q133" s="12" t="str">
        <f ca="1">IF(K133&lt;&gt;"–",LARGE($Q$4:Q132,1)+1,"–")</f>
        <v>–</v>
      </c>
    </row>
    <row r="134" spans="1:17" x14ac:dyDescent="0.2">
      <c r="A134" s="18">
        <f t="shared" si="12"/>
        <v>42801</v>
      </c>
      <c r="B134" s="15" t="str">
        <f ca="1">IFERROR(1*_xll.BDH($A$1,$B$1,A134,A134),"–")</f>
        <v>–</v>
      </c>
      <c r="C134" s="17" t="str">
        <f ca="1">IFERROR(1*_xll.BDH($A$1,$C$1,A134,A134),"–")</f>
        <v>–</v>
      </c>
      <c r="D134" s="15" t="str">
        <f t="shared" ca="1" si="9"/>
        <v>–</v>
      </c>
      <c r="E134" s="16" t="str">
        <f t="shared" ca="1" si="10"/>
        <v>–</v>
      </c>
      <c r="F134" s="16" t="e">
        <f t="shared" ca="1" si="11"/>
        <v>#DIV/0!</v>
      </c>
      <c r="G134" s="14" t="str">
        <f t="shared" ca="1" si="4"/>
        <v>–</v>
      </c>
      <c r="H134" s="14" t="str">
        <f ca="1">IFERROR(1*(($B134)/((_xll.BDH($H$1,$B$1,$A134,$A134)*100)/_xll.BDH($I$1,$B$1,$A134,$A134))-1),"–")</f>
        <v>–</v>
      </c>
      <c r="I134" s="15" t="str">
        <f ca="1">IFERROR(1*_xll.BDH($I$3,$B$1,A134,A134),"–")</f>
        <v>–</v>
      </c>
      <c r="J134" s="14" t="str">
        <f t="shared" ca="1" si="5"/>
        <v>–</v>
      </c>
      <c r="K134" s="15" t="str">
        <f ca="1">IFERROR(1*_xll.BDH($K$3,$B$1,A134,A134),"–")</f>
        <v>–</v>
      </c>
      <c r="L134" s="14" t="str">
        <f t="shared" ca="1" si="6"/>
        <v>–</v>
      </c>
      <c r="O134" s="12" t="str">
        <f t="shared" ca="1" si="7"/>
        <v>–</v>
      </c>
      <c r="P134" s="12" t="str">
        <f t="shared" ca="1" si="8"/>
        <v>–</v>
      </c>
      <c r="Q134" s="12" t="str">
        <f ca="1">IF(K134&lt;&gt;"–",LARGE($Q$4:Q133,1)+1,"–")</f>
        <v>–</v>
      </c>
    </row>
    <row r="135" spans="1:17" x14ac:dyDescent="0.2">
      <c r="A135" s="18">
        <f t="shared" si="12"/>
        <v>42802</v>
      </c>
      <c r="B135" s="15" t="str">
        <f ca="1">IFERROR(1*_xll.BDH($A$1,$B$1,A135,A135),"–")</f>
        <v>–</v>
      </c>
      <c r="C135" s="17" t="str">
        <f ca="1">IFERROR(1*_xll.BDH($A$1,$C$1,A135,A135),"–")</f>
        <v>–</v>
      </c>
      <c r="D135" s="15" t="str">
        <f t="shared" ca="1" si="9"/>
        <v>–</v>
      </c>
      <c r="E135" s="16" t="str">
        <f t="shared" ca="1" si="10"/>
        <v>–</v>
      </c>
      <c r="F135" s="16" t="e">
        <f t="shared" ca="1" si="11"/>
        <v>#DIV/0!</v>
      </c>
      <c r="G135" s="14" t="str">
        <f t="shared" ca="1" si="4"/>
        <v>–</v>
      </c>
      <c r="H135" s="14" t="str">
        <f ca="1">IFERROR(1*(($B135)/((_xll.BDH($H$1,$B$1,$A135,$A135)*100)/_xll.BDH($I$1,$B$1,$A135,$A135))-1),"–")</f>
        <v>–</v>
      </c>
      <c r="I135" s="15" t="str">
        <f ca="1">IFERROR(1*_xll.BDH($I$3,$B$1,A135,A135),"–")</f>
        <v>–</v>
      </c>
      <c r="J135" s="14" t="str">
        <f t="shared" ca="1" si="5"/>
        <v>–</v>
      </c>
      <c r="K135" s="15" t="str">
        <f ca="1">IFERROR(1*_xll.BDH($K$3,$B$1,A135,A135),"–")</f>
        <v>–</v>
      </c>
      <c r="L135" s="14" t="str">
        <f t="shared" ca="1" si="6"/>
        <v>–</v>
      </c>
      <c r="O135" s="12" t="str">
        <f t="shared" ca="1" si="7"/>
        <v>–</v>
      </c>
      <c r="P135" s="12" t="str">
        <f t="shared" ca="1" si="8"/>
        <v>–</v>
      </c>
      <c r="Q135" s="12" t="str">
        <f ca="1">IF(K135&lt;&gt;"–",LARGE($Q$4:Q134,1)+1,"–")</f>
        <v>–</v>
      </c>
    </row>
    <row r="136" spans="1:17" x14ac:dyDescent="0.2">
      <c r="A136" s="18">
        <f t="shared" si="12"/>
        <v>42803</v>
      </c>
      <c r="B136" s="15" t="str">
        <f ca="1">IFERROR(1*_xll.BDH($A$1,$B$1,A136,A136),"–")</f>
        <v>–</v>
      </c>
      <c r="C136" s="17" t="str">
        <f ca="1">IFERROR(1*_xll.BDH($A$1,$C$1,A136,A136),"–")</f>
        <v>–</v>
      </c>
      <c r="D136" s="15" t="str">
        <f t="shared" ca="1" si="9"/>
        <v>–</v>
      </c>
      <c r="E136" s="16" t="str">
        <f t="shared" ca="1" si="10"/>
        <v>–</v>
      </c>
      <c r="F136" s="16" t="e">
        <f t="shared" ca="1" si="11"/>
        <v>#DIV/0!</v>
      </c>
      <c r="G136" s="14" t="str">
        <f t="shared" ca="1" si="4"/>
        <v>–</v>
      </c>
      <c r="H136" s="14" t="str">
        <f ca="1">IFERROR(1*(($B136)/((_xll.BDH($H$1,$B$1,$A136,$A136)*100)/_xll.BDH($I$1,$B$1,$A136,$A136))-1),"–")</f>
        <v>–</v>
      </c>
      <c r="I136" s="15" t="str">
        <f ca="1">IFERROR(1*_xll.BDH($I$3,$B$1,A136,A136),"–")</f>
        <v>–</v>
      </c>
      <c r="J136" s="14" t="str">
        <f t="shared" ca="1" si="5"/>
        <v>–</v>
      </c>
      <c r="K136" s="15" t="str">
        <f ca="1">IFERROR(1*_xll.BDH($K$3,$B$1,A136,A136),"–")</f>
        <v>–</v>
      </c>
      <c r="L136" s="14" t="str">
        <f t="shared" ca="1" si="6"/>
        <v>–</v>
      </c>
      <c r="O136" s="12" t="str">
        <f t="shared" ca="1" si="7"/>
        <v>–</v>
      </c>
      <c r="P136" s="12" t="str">
        <f t="shared" ca="1" si="8"/>
        <v>–</v>
      </c>
      <c r="Q136" s="12" t="str">
        <f ca="1">IF(K136&lt;&gt;"–",LARGE($Q$4:Q135,1)+1,"–")</f>
        <v>–</v>
      </c>
    </row>
    <row r="137" spans="1:17" x14ac:dyDescent="0.2">
      <c r="A137" s="18">
        <f t="shared" si="12"/>
        <v>42804</v>
      </c>
      <c r="B137" s="15" t="str">
        <f ca="1">IFERROR(1*_xll.BDH($A$1,$B$1,A137,A137),"–")</f>
        <v>–</v>
      </c>
      <c r="C137" s="17" t="str">
        <f ca="1">IFERROR(1*_xll.BDH($A$1,$C$1,A137,A137),"–")</f>
        <v>–</v>
      </c>
      <c r="D137" s="15" t="str">
        <f t="shared" ca="1" si="9"/>
        <v>–</v>
      </c>
      <c r="E137" s="16" t="str">
        <f t="shared" ca="1" si="10"/>
        <v>–</v>
      </c>
      <c r="F137" s="16" t="e">
        <f t="shared" ca="1" si="11"/>
        <v>#DIV/0!</v>
      </c>
      <c r="G137" s="14" t="str">
        <f t="shared" ca="1" si="4"/>
        <v>–</v>
      </c>
      <c r="H137" s="14" t="str">
        <f ca="1">IFERROR(1*(($B137)/((_xll.BDH($H$1,$B$1,$A137,$A137)*100)/_xll.BDH($I$1,$B$1,$A137,$A137))-1),"–")</f>
        <v>–</v>
      </c>
      <c r="I137" s="15" t="str">
        <f ca="1">IFERROR(1*_xll.BDH($I$3,$B$1,A137,A137),"–")</f>
        <v>–</v>
      </c>
      <c r="J137" s="14" t="str">
        <f t="shared" ca="1" si="5"/>
        <v>–</v>
      </c>
      <c r="K137" s="15" t="str">
        <f ca="1">IFERROR(1*_xll.BDH($K$3,$B$1,A137,A137),"–")</f>
        <v>–</v>
      </c>
      <c r="L137" s="14" t="str">
        <f t="shared" ca="1" si="6"/>
        <v>–</v>
      </c>
      <c r="O137" s="12" t="str">
        <f t="shared" ca="1" si="7"/>
        <v>–</v>
      </c>
      <c r="P137" s="12" t="str">
        <f t="shared" ca="1" si="8"/>
        <v>–</v>
      </c>
      <c r="Q137" s="12" t="str">
        <f ca="1">IF(K137&lt;&gt;"–",LARGE($Q$4:Q136,1)+1,"–")</f>
        <v>–</v>
      </c>
    </row>
    <row r="138" spans="1:17" x14ac:dyDescent="0.2">
      <c r="A138" s="18">
        <f t="shared" si="12"/>
        <v>42807</v>
      </c>
      <c r="B138" s="15" t="str">
        <f ca="1">IFERROR(1*_xll.BDH($A$1,$B$1,A138,A138),"–")</f>
        <v>–</v>
      </c>
      <c r="C138" s="17" t="str">
        <f ca="1">IFERROR(1*_xll.BDH($A$1,$C$1,A138,A138),"–")</f>
        <v>–</v>
      </c>
      <c r="D138" s="15" t="str">
        <f t="shared" ca="1" si="9"/>
        <v>–</v>
      </c>
      <c r="E138" s="16" t="str">
        <f t="shared" ca="1" si="10"/>
        <v>–</v>
      </c>
      <c r="F138" s="16" t="e">
        <f t="shared" ca="1" si="11"/>
        <v>#DIV/0!</v>
      </c>
      <c r="G138" s="14" t="str">
        <f t="shared" ca="1" si="4"/>
        <v>–</v>
      </c>
      <c r="H138" s="14" t="str">
        <f ca="1">IFERROR(1*(($B138)/((_xll.BDH($H$1,$B$1,$A138,$A138)*100)/_xll.BDH($I$1,$B$1,$A138,$A138))-1),"–")</f>
        <v>–</v>
      </c>
      <c r="I138" s="15" t="str">
        <f ca="1">IFERROR(1*_xll.BDH($I$3,$B$1,A138,A138),"–")</f>
        <v>–</v>
      </c>
      <c r="J138" s="14" t="str">
        <f t="shared" ca="1" si="5"/>
        <v>–</v>
      </c>
      <c r="K138" s="15" t="str">
        <f ca="1">IFERROR(1*_xll.BDH($K$3,$B$1,A138,A138),"–")</f>
        <v>–</v>
      </c>
      <c r="L138" s="14" t="str">
        <f t="shared" ca="1" si="6"/>
        <v>–</v>
      </c>
      <c r="O138" s="12" t="str">
        <f t="shared" ca="1" si="7"/>
        <v>–</v>
      </c>
      <c r="P138" s="12" t="str">
        <f t="shared" ca="1" si="8"/>
        <v>–</v>
      </c>
      <c r="Q138" s="12" t="str">
        <f ca="1">IF(K138&lt;&gt;"–",LARGE($Q$4:Q137,1)+1,"–")</f>
        <v>–</v>
      </c>
    </row>
    <row r="139" spans="1:17" x14ac:dyDescent="0.2">
      <c r="A139" s="18">
        <f t="shared" si="12"/>
        <v>42808</v>
      </c>
      <c r="B139" s="15" t="str">
        <f ca="1">IFERROR(1*_xll.BDH($A$1,$B$1,A139,A139),"–")</f>
        <v>–</v>
      </c>
      <c r="C139" s="17" t="str">
        <f ca="1">IFERROR(1*_xll.BDH($A$1,$C$1,A139,A139),"–")</f>
        <v>–</v>
      </c>
      <c r="D139" s="15" t="str">
        <f t="shared" ca="1" si="9"/>
        <v>–</v>
      </c>
      <c r="E139" s="16" t="str">
        <f t="shared" ca="1" si="10"/>
        <v>–</v>
      </c>
      <c r="F139" s="16" t="e">
        <f t="shared" ca="1" si="11"/>
        <v>#DIV/0!</v>
      </c>
      <c r="G139" s="14" t="str">
        <f t="shared" ca="1" si="4"/>
        <v>–</v>
      </c>
      <c r="H139" s="14" t="str">
        <f ca="1">IFERROR(1*(($B139)/((_xll.BDH($H$1,$B$1,$A139,$A139)*100)/_xll.BDH($I$1,$B$1,$A139,$A139))-1),"–")</f>
        <v>–</v>
      </c>
      <c r="I139" s="15" t="str">
        <f ca="1">IFERROR(1*_xll.BDH($I$3,$B$1,A139,A139),"–")</f>
        <v>–</v>
      </c>
      <c r="J139" s="14" t="str">
        <f t="shared" ca="1" si="5"/>
        <v>–</v>
      </c>
      <c r="K139" s="15" t="str">
        <f ca="1">IFERROR(1*_xll.BDH($K$3,$B$1,A139,A139),"–")</f>
        <v>–</v>
      </c>
      <c r="L139" s="14" t="str">
        <f t="shared" ca="1" si="6"/>
        <v>–</v>
      </c>
      <c r="O139" s="12" t="str">
        <f t="shared" ca="1" si="7"/>
        <v>–</v>
      </c>
      <c r="P139" s="12" t="str">
        <f t="shared" ca="1" si="8"/>
        <v>–</v>
      </c>
      <c r="Q139" s="12" t="str">
        <f ca="1">IF(K139&lt;&gt;"–",LARGE($Q$4:Q138,1)+1,"–")</f>
        <v>–</v>
      </c>
    </row>
    <row r="140" spans="1:17" x14ac:dyDescent="0.2">
      <c r="A140" s="18">
        <f t="shared" si="12"/>
        <v>42809</v>
      </c>
      <c r="B140" s="15" t="str">
        <f ca="1">IFERROR(1*_xll.BDH($A$1,$B$1,A140,A140),"–")</f>
        <v>–</v>
      </c>
      <c r="C140" s="17" t="str">
        <f ca="1">IFERROR(1*_xll.BDH($A$1,$C$1,A140,A140),"–")</f>
        <v>–</v>
      </c>
      <c r="D140" s="15" t="str">
        <f t="shared" ca="1" si="9"/>
        <v>–</v>
      </c>
      <c r="E140" s="16" t="str">
        <f t="shared" ca="1" si="10"/>
        <v>–</v>
      </c>
      <c r="F140" s="16" t="e">
        <f t="shared" ca="1" si="11"/>
        <v>#DIV/0!</v>
      </c>
      <c r="G140" s="14" t="str">
        <f t="shared" ca="1" si="4"/>
        <v>–</v>
      </c>
      <c r="H140" s="14" t="str">
        <f ca="1">IFERROR(1*(($B140)/((_xll.BDH($H$1,$B$1,$A140,$A140)*100)/_xll.BDH($I$1,$B$1,$A140,$A140))-1),"–")</f>
        <v>–</v>
      </c>
      <c r="I140" s="15" t="str">
        <f ca="1">IFERROR(1*_xll.BDH($I$3,$B$1,A140,A140),"–")</f>
        <v>–</v>
      </c>
      <c r="J140" s="14" t="str">
        <f t="shared" ca="1" si="5"/>
        <v>–</v>
      </c>
      <c r="K140" s="15" t="str">
        <f ca="1">IFERROR(1*_xll.BDH($K$3,$B$1,A140,A140),"–")</f>
        <v>–</v>
      </c>
      <c r="L140" s="14" t="str">
        <f t="shared" ca="1" si="6"/>
        <v>–</v>
      </c>
      <c r="O140" s="12" t="str">
        <f t="shared" ca="1" si="7"/>
        <v>–</v>
      </c>
      <c r="P140" s="12" t="str">
        <f t="shared" ca="1" si="8"/>
        <v>–</v>
      </c>
      <c r="Q140" s="12" t="str">
        <f ca="1">IF(K140&lt;&gt;"–",LARGE($Q$4:Q139,1)+1,"–")</f>
        <v>–</v>
      </c>
    </row>
    <row r="141" spans="1:17" x14ac:dyDescent="0.2">
      <c r="A141" s="18">
        <f t="shared" si="12"/>
        <v>42810</v>
      </c>
      <c r="B141" s="15" t="str">
        <f ca="1">IFERROR(1*_xll.BDH($A$1,$B$1,A141,A141),"–")</f>
        <v>–</v>
      </c>
      <c r="C141" s="17" t="str">
        <f ca="1">IFERROR(1*_xll.BDH($A$1,$C$1,A141,A141),"–")</f>
        <v>–</v>
      </c>
      <c r="D141" s="15" t="str">
        <f t="shared" ca="1" si="9"/>
        <v>–</v>
      </c>
      <c r="E141" s="16" t="str">
        <f t="shared" ca="1" si="10"/>
        <v>–</v>
      </c>
      <c r="F141" s="16" t="e">
        <f t="shared" ca="1" si="11"/>
        <v>#DIV/0!</v>
      </c>
      <c r="G141" s="14" t="str">
        <f t="shared" ca="1" si="4"/>
        <v>–</v>
      </c>
      <c r="H141" s="14" t="str">
        <f ca="1">IFERROR(1*(($B141)/((_xll.BDH($H$1,$B$1,$A141,$A141)*100)/_xll.BDH($I$1,$B$1,$A141,$A141))-1),"–")</f>
        <v>–</v>
      </c>
      <c r="I141" s="15" t="str">
        <f ca="1">IFERROR(1*_xll.BDH($I$3,$B$1,A141,A141),"–")</f>
        <v>–</v>
      </c>
      <c r="J141" s="14" t="str">
        <f t="shared" ca="1" si="5"/>
        <v>–</v>
      </c>
      <c r="K141" s="15" t="str">
        <f ca="1">IFERROR(1*_xll.BDH($K$3,$B$1,A141,A141),"–")</f>
        <v>–</v>
      </c>
      <c r="L141" s="14" t="str">
        <f t="shared" ca="1" si="6"/>
        <v>–</v>
      </c>
      <c r="O141" s="12" t="str">
        <f t="shared" ca="1" si="7"/>
        <v>–</v>
      </c>
      <c r="P141" s="12" t="str">
        <f t="shared" ca="1" si="8"/>
        <v>–</v>
      </c>
      <c r="Q141" s="12" t="str">
        <f ca="1">IF(K141&lt;&gt;"–",LARGE($Q$4:Q140,1)+1,"–")</f>
        <v>–</v>
      </c>
    </row>
    <row r="142" spans="1:17" x14ac:dyDescent="0.2">
      <c r="A142" s="18">
        <f t="shared" si="12"/>
        <v>42811</v>
      </c>
      <c r="B142" s="15" t="str">
        <f ca="1">IFERROR(1*_xll.BDH($A$1,$B$1,A142,A142),"–")</f>
        <v>–</v>
      </c>
      <c r="C142" s="17" t="str">
        <f ca="1">IFERROR(1*_xll.BDH($A$1,$C$1,A142,A142),"–")</f>
        <v>–</v>
      </c>
      <c r="D142" s="15" t="str">
        <f t="shared" ca="1" si="9"/>
        <v>–</v>
      </c>
      <c r="E142" s="16" t="str">
        <f t="shared" ca="1" si="10"/>
        <v>–</v>
      </c>
      <c r="F142" s="16" t="e">
        <f t="shared" ca="1" si="11"/>
        <v>#DIV/0!</v>
      </c>
      <c r="G142" s="14" t="str">
        <f t="shared" ca="1" si="4"/>
        <v>–</v>
      </c>
      <c r="H142" s="14" t="str">
        <f ca="1">IFERROR(1*(($B142)/((_xll.BDH($H$1,$B$1,$A142,$A142)*100)/_xll.BDH($I$1,$B$1,$A142,$A142))-1),"–")</f>
        <v>–</v>
      </c>
      <c r="I142" s="15" t="str">
        <f ca="1">IFERROR(1*_xll.BDH($I$3,$B$1,A142,A142),"–")</f>
        <v>–</v>
      </c>
      <c r="J142" s="14" t="str">
        <f t="shared" ca="1" si="5"/>
        <v>–</v>
      </c>
      <c r="K142" s="15" t="str">
        <f ca="1">IFERROR(1*_xll.BDH($K$3,$B$1,A142,A142),"–")</f>
        <v>–</v>
      </c>
      <c r="L142" s="14" t="str">
        <f t="shared" ca="1" si="6"/>
        <v>–</v>
      </c>
      <c r="O142" s="12" t="str">
        <f t="shared" ca="1" si="7"/>
        <v>–</v>
      </c>
      <c r="P142" s="12" t="str">
        <f t="shared" ca="1" si="8"/>
        <v>–</v>
      </c>
      <c r="Q142" s="12" t="str">
        <f ca="1">IF(K142&lt;&gt;"–",LARGE($Q$4:Q141,1)+1,"–")</f>
        <v>–</v>
      </c>
    </row>
    <row r="143" spans="1:17" x14ac:dyDescent="0.2">
      <c r="A143" s="18">
        <f t="shared" si="12"/>
        <v>42814</v>
      </c>
      <c r="B143" s="15" t="str">
        <f ca="1">IFERROR(1*_xll.BDH($A$1,$B$1,A143,A143),"–")</f>
        <v>–</v>
      </c>
      <c r="C143" s="17" t="str">
        <f ca="1">IFERROR(1*_xll.BDH($A$1,$C$1,A143,A143),"–")</f>
        <v>–</v>
      </c>
      <c r="D143" s="15" t="str">
        <f t="shared" ca="1" si="9"/>
        <v>–</v>
      </c>
      <c r="E143" s="16" t="str">
        <f t="shared" ca="1" si="10"/>
        <v>–</v>
      </c>
      <c r="F143" s="16" t="e">
        <f t="shared" ca="1" si="11"/>
        <v>#DIV/0!</v>
      </c>
      <c r="G143" s="14" t="str">
        <f t="shared" ca="1" si="4"/>
        <v>–</v>
      </c>
      <c r="H143" s="14" t="str">
        <f ca="1">IFERROR(1*(($B143)/((_xll.BDH($H$1,$B$1,$A143,$A143)*100)/_xll.BDH($I$1,$B$1,$A143,$A143))-1),"–")</f>
        <v>–</v>
      </c>
      <c r="I143" s="15" t="str">
        <f ca="1">IFERROR(1*_xll.BDH($I$3,$B$1,A143,A143),"–")</f>
        <v>–</v>
      </c>
      <c r="J143" s="14" t="str">
        <f t="shared" ca="1" si="5"/>
        <v>–</v>
      </c>
      <c r="K143" s="15" t="str">
        <f ca="1">IFERROR(1*_xll.BDH($K$3,$B$1,A143,A143),"–")</f>
        <v>–</v>
      </c>
      <c r="L143" s="14" t="str">
        <f t="shared" ca="1" si="6"/>
        <v>–</v>
      </c>
      <c r="O143" s="12" t="str">
        <f t="shared" ca="1" si="7"/>
        <v>–</v>
      </c>
      <c r="P143" s="12" t="str">
        <f t="shared" ca="1" si="8"/>
        <v>–</v>
      </c>
      <c r="Q143" s="12" t="str">
        <f ca="1">IF(K143&lt;&gt;"–",LARGE($Q$4:Q142,1)+1,"–")</f>
        <v>–</v>
      </c>
    </row>
    <row r="144" spans="1:17" x14ac:dyDescent="0.2">
      <c r="A144" s="18">
        <f t="shared" si="12"/>
        <v>42815</v>
      </c>
      <c r="B144" s="15" t="str">
        <f ca="1">IFERROR(1*_xll.BDH($A$1,$B$1,A144,A144),"–")</f>
        <v>–</v>
      </c>
      <c r="C144" s="17" t="str">
        <f ca="1">IFERROR(1*_xll.BDH($A$1,$C$1,A144,A144),"–")</f>
        <v>–</v>
      </c>
      <c r="D144" s="15" t="str">
        <f t="shared" ca="1" si="9"/>
        <v>–</v>
      </c>
      <c r="E144" s="16" t="str">
        <f t="shared" ca="1" si="10"/>
        <v>–</v>
      </c>
      <c r="F144" s="16" t="e">
        <f t="shared" ca="1" si="11"/>
        <v>#DIV/0!</v>
      </c>
      <c r="G144" s="14" t="str">
        <f t="shared" ca="1" si="4"/>
        <v>–</v>
      </c>
      <c r="H144" s="14" t="str">
        <f ca="1">IFERROR(1*(($B144)/((_xll.BDH($H$1,$B$1,$A144,$A144)*100)/_xll.BDH($I$1,$B$1,$A144,$A144))-1),"–")</f>
        <v>–</v>
      </c>
      <c r="I144" s="15" t="str">
        <f ca="1">IFERROR(1*_xll.BDH($I$3,$B$1,A144,A144),"–")</f>
        <v>–</v>
      </c>
      <c r="J144" s="14" t="str">
        <f t="shared" ca="1" si="5"/>
        <v>–</v>
      </c>
      <c r="K144" s="15" t="str">
        <f ca="1">IFERROR(1*_xll.BDH($K$3,$B$1,A144,A144),"–")</f>
        <v>–</v>
      </c>
      <c r="L144" s="14" t="str">
        <f t="shared" ca="1" si="6"/>
        <v>–</v>
      </c>
      <c r="O144" s="12" t="str">
        <f t="shared" ca="1" si="7"/>
        <v>–</v>
      </c>
      <c r="P144" s="12" t="str">
        <f t="shared" ca="1" si="8"/>
        <v>–</v>
      </c>
      <c r="Q144" s="12" t="str">
        <f ca="1">IF(K144&lt;&gt;"–",LARGE($Q$4:Q143,1)+1,"–")</f>
        <v>–</v>
      </c>
    </row>
    <row r="145" spans="1:17" x14ac:dyDescent="0.2">
      <c r="A145" s="18">
        <f t="shared" si="12"/>
        <v>42816</v>
      </c>
      <c r="B145" s="15" t="str">
        <f ca="1">IFERROR(1*_xll.BDH($A$1,$B$1,A145,A145),"–")</f>
        <v>–</v>
      </c>
      <c r="C145" s="17" t="str">
        <f ca="1">IFERROR(1*_xll.BDH($A$1,$C$1,A145,A145),"–")</f>
        <v>–</v>
      </c>
      <c r="D145" s="15" t="str">
        <f t="shared" ca="1" si="9"/>
        <v>–</v>
      </c>
      <c r="E145" s="16" t="str">
        <f t="shared" ca="1" si="10"/>
        <v>–</v>
      </c>
      <c r="F145" s="16" t="e">
        <f t="shared" ca="1" si="11"/>
        <v>#DIV/0!</v>
      </c>
      <c r="G145" s="14" t="str">
        <f t="shared" ca="1" si="4"/>
        <v>–</v>
      </c>
      <c r="H145" s="14" t="str">
        <f ca="1">IFERROR(1*(($B145)/((_xll.BDH($H$1,$B$1,$A145,$A145)*100)/_xll.BDH($I$1,$B$1,$A145,$A145))-1),"–")</f>
        <v>–</v>
      </c>
      <c r="I145" s="15" t="str">
        <f ca="1">IFERROR(1*_xll.BDH($I$3,$B$1,A145,A145),"–")</f>
        <v>–</v>
      </c>
      <c r="J145" s="14" t="str">
        <f t="shared" ca="1" si="5"/>
        <v>–</v>
      </c>
      <c r="K145" s="15" t="str">
        <f ca="1">IFERROR(1*_xll.BDH($K$3,$B$1,A145,A145),"–")</f>
        <v>–</v>
      </c>
      <c r="L145" s="14" t="str">
        <f t="shared" ca="1" si="6"/>
        <v>–</v>
      </c>
      <c r="O145" s="12" t="str">
        <f t="shared" ca="1" si="7"/>
        <v>–</v>
      </c>
      <c r="P145" s="12" t="str">
        <f t="shared" ca="1" si="8"/>
        <v>–</v>
      </c>
      <c r="Q145" s="12" t="str">
        <f ca="1">IF(K145&lt;&gt;"–",LARGE($Q$4:Q144,1)+1,"–")</f>
        <v>–</v>
      </c>
    </row>
    <row r="146" spans="1:17" x14ac:dyDescent="0.2">
      <c r="A146" s="18">
        <f t="shared" si="12"/>
        <v>42817</v>
      </c>
      <c r="B146" s="15" t="str">
        <f ca="1">IFERROR(1*_xll.BDH($A$1,$B$1,A146,A146),"–")</f>
        <v>–</v>
      </c>
      <c r="C146" s="17" t="str">
        <f ca="1">IFERROR(1*_xll.BDH($A$1,$C$1,A146,A146),"–")</f>
        <v>–</v>
      </c>
      <c r="D146" s="15" t="str">
        <f t="shared" ca="1" si="9"/>
        <v>–</v>
      </c>
      <c r="E146" s="16" t="str">
        <f t="shared" ca="1" si="10"/>
        <v>–</v>
      </c>
      <c r="F146" s="16" t="e">
        <f t="shared" ca="1" si="11"/>
        <v>#DIV/0!</v>
      </c>
      <c r="G146" s="14" t="str">
        <f t="shared" ca="1" si="4"/>
        <v>–</v>
      </c>
      <c r="H146" s="14" t="str">
        <f ca="1">IFERROR(1*(($B146)/((_xll.BDH($H$1,$B$1,$A146,$A146)*100)/_xll.BDH($I$1,$B$1,$A146,$A146))-1),"–")</f>
        <v>–</v>
      </c>
      <c r="I146" s="15" t="str">
        <f ca="1">IFERROR(1*_xll.BDH($I$3,$B$1,A146,A146),"–")</f>
        <v>–</v>
      </c>
      <c r="J146" s="14" t="str">
        <f t="shared" ca="1" si="5"/>
        <v>–</v>
      </c>
      <c r="K146" s="15" t="str">
        <f ca="1">IFERROR(1*_xll.BDH($K$3,$B$1,A146,A146),"–")</f>
        <v>–</v>
      </c>
      <c r="L146" s="14" t="str">
        <f t="shared" ca="1" si="6"/>
        <v>–</v>
      </c>
      <c r="O146" s="12" t="str">
        <f t="shared" ca="1" si="7"/>
        <v>–</v>
      </c>
      <c r="P146" s="12" t="str">
        <f t="shared" ca="1" si="8"/>
        <v>–</v>
      </c>
      <c r="Q146" s="12" t="str">
        <f ca="1">IF(K146&lt;&gt;"–",LARGE($Q$4:Q145,1)+1,"–")</f>
        <v>–</v>
      </c>
    </row>
    <row r="147" spans="1:17" x14ac:dyDescent="0.2">
      <c r="A147" s="18">
        <f t="shared" si="12"/>
        <v>42818</v>
      </c>
      <c r="B147" s="15" t="str">
        <f ca="1">IFERROR(1*_xll.BDH($A$1,$B$1,A147,A147),"–")</f>
        <v>–</v>
      </c>
      <c r="C147" s="17" t="str">
        <f ca="1">IFERROR(1*_xll.BDH($A$1,$C$1,A147,A147),"–")</f>
        <v>–</v>
      </c>
      <c r="D147" s="15" t="str">
        <f t="shared" ca="1" si="9"/>
        <v>–</v>
      </c>
      <c r="E147" s="16" t="str">
        <f t="shared" ca="1" si="10"/>
        <v>–</v>
      </c>
      <c r="F147" s="16" t="e">
        <f t="shared" ca="1" si="11"/>
        <v>#DIV/0!</v>
      </c>
      <c r="G147" s="14" t="str">
        <f t="shared" ca="1" si="4"/>
        <v>–</v>
      </c>
      <c r="H147" s="14" t="str">
        <f ca="1">IFERROR(1*(($B147)/((_xll.BDH($H$1,$B$1,$A147,$A147)*100)/_xll.BDH($I$1,$B$1,$A147,$A147))-1),"–")</f>
        <v>–</v>
      </c>
      <c r="I147" s="15" t="str">
        <f ca="1">IFERROR(1*_xll.BDH($I$3,$B$1,A147,A147),"–")</f>
        <v>–</v>
      </c>
      <c r="J147" s="14" t="str">
        <f t="shared" ca="1" si="5"/>
        <v>–</v>
      </c>
      <c r="K147" s="15" t="str">
        <f ca="1">IFERROR(1*_xll.BDH($K$3,$B$1,A147,A147),"–")</f>
        <v>–</v>
      </c>
      <c r="L147" s="14" t="str">
        <f t="shared" ca="1" si="6"/>
        <v>–</v>
      </c>
      <c r="O147" s="12" t="str">
        <f t="shared" ca="1" si="7"/>
        <v>–</v>
      </c>
      <c r="P147" s="12" t="str">
        <f t="shared" ca="1" si="8"/>
        <v>–</v>
      </c>
      <c r="Q147" s="12" t="str">
        <f ca="1">IF(K147&lt;&gt;"–",LARGE($Q$4:Q146,1)+1,"–")</f>
        <v>–</v>
      </c>
    </row>
    <row r="148" spans="1:17" x14ac:dyDescent="0.2">
      <c r="A148" s="18">
        <f t="shared" si="12"/>
        <v>42821</v>
      </c>
      <c r="B148" s="15" t="str">
        <f ca="1">IFERROR(1*_xll.BDH($A$1,$B$1,A148,A148),"–")</f>
        <v>–</v>
      </c>
      <c r="C148" s="17" t="str">
        <f ca="1">IFERROR(1*_xll.BDH($A$1,$C$1,A148,A148),"–")</f>
        <v>–</v>
      </c>
      <c r="D148" s="15" t="str">
        <f t="shared" ca="1" si="9"/>
        <v>–</v>
      </c>
      <c r="E148" s="16" t="str">
        <f t="shared" ca="1" si="10"/>
        <v>–</v>
      </c>
      <c r="F148" s="16" t="e">
        <f t="shared" ca="1" si="11"/>
        <v>#DIV/0!</v>
      </c>
      <c r="G148" s="14" t="str">
        <f t="shared" ca="1" si="4"/>
        <v>–</v>
      </c>
      <c r="H148" s="14" t="str">
        <f ca="1">IFERROR(1*(($B148)/((_xll.BDH($H$1,$B$1,$A148,$A148)*100)/_xll.BDH($I$1,$B$1,$A148,$A148))-1),"–")</f>
        <v>–</v>
      </c>
      <c r="I148" s="15" t="str">
        <f ca="1">IFERROR(1*_xll.BDH($I$3,$B$1,A148,A148),"–")</f>
        <v>–</v>
      </c>
      <c r="J148" s="14" t="str">
        <f t="shared" ca="1" si="5"/>
        <v>–</v>
      </c>
      <c r="K148" s="15" t="str">
        <f ca="1">IFERROR(1*_xll.BDH($K$3,$B$1,A148,A148),"–")</f>
        <v>–</v>
      </c>
      <c r="L148" s="14" t="str">
        <f t="shared" ca="1" si="6"/>
        <v>–</v>
      </c>
      <c r="O148" s="12" t="str">
        <f t="shared" ca="1" si="7"/>
        <v>–</v>
      </c>
      <c r="P148" s="12" t="str">
        <f t="shared" ca="1" si="8"/>
        <v>–</v>
      </c>
      <c r="Q148" s="12" t="str">
        <f ca="1">IF(K148&lt;&gt;"–",LARGE($Q$4:Q147,1)+1,"–")</f>
        <v>–</v>
      </c>
    </row>
    <row r="149" spans="1:17" x14ac:dyDescent="0.2">
      <c r="A149" s="18">
        <f t="shared" si="12"/>
        <v>42822</v>
      </c>
      <c r="B149" s="15" t="str">
        <f ca="1">IFERROR(1*_xll.BDH($A$1,$B$1,A149,A149),"–")</f>
        <v>–</v>
      </c>
      <c r="C149" s="17" t="str">
        <f ca="1">IFERROR(1*_xll.BDH($A$1,$C$1,A149,A149),"–")</f>
        <v>–</v>
      </c>
      <c r="D149" s="15" t="str">
        <f t="shared" ca="1" si="9"/>
        <v>–</v>
      </c>
      <c r="E149" s="16" t="str">
        <f t="shared" ca="1" si="10"/>
        <v>–</v>
      </c>
      <c r="F149" s="16" t="e">
        <f t="shared" ca="1" si="11"/>
        <v>#DIV/0!</v>
      </c>
      <c r="G149" s="14" t="str">
        <f t="shared" ca="1" si="4"/>
        <v>–</v>
      </c>
      <c r="H149" s="14" t="str">
        <f ca="1">IFERROR(1*(($B149)/((_xll.BDH($H$1,$B$1,$A149,$A149)*100)/_xll.BDH($I$1,$B$1,$A149,$A149))-1),"–")</f>
        <v>–</v>
      </c>
      <c r="I149" s="15" t="str">
        <f ca="1">IFERROR(1*_xll.BDH($I$3,$B$1,A149,A149),"–")</f>
        <v>–</v>
      </c>
      <c r="J149" s="14" t="str">
        <f t="shared" ca="1" si="5"/>
        <v>–</v>
      </c>
      <c r="K149" s="15" t="str">
        <f ca="1">IFERROR(1*_xll.BDH($K$3,$B$1,A149,A149),"–")</f>
        <v>–</v>
      </c>
      <c r="L149" s="14" t="str">
        <f t="shared" ca="1" si="6"/>
        <v>–</v>
      </c>
      <c r="O149" s="12" t="str">
        <f t="shared" ca="1" si="7"/>
        <v>–</v>
      </c>
      <c r="P149" s="12" t="str">
        <f t="shared" ca="1" si="8"/>
        <v>–</v>
      </c>
      <c r="Q149" s="12" t="str">
        <f ca="1">IF(K149&lt;&gt;"–",LARGE($Q$4:Q148,1)+1,"–")</f>
        <v>–</v>
      </c>
    </row>
    <row r="150" spans="1:17" x14ac:dyDescent="0.2">
      <c r="A150" s="18">
        <f t="shared" si="12"/>
        <v>42823</v>
      </c>
      <c r="B150" s="15" t="str">
        <f ca="1">IFERROR(1*_xll.BDH($A$1,$B$1,A150,A150),"–")</f>
        <v>–</v>
      </c>
      <c r="C150" s="17" t="str">
        <f ca="1">IFERROR(1*_xll.BDH($A$1,$C$1,A150,A150),"–")</f>
        <v>–</v>
      </c>
      <c r="D150" s="15" t="str">
        <f t="shared" ca="1" si="9"/>
        <v>–</v>
      </c>
      <c r="E150" s="16" t="str">
        <f t="shared" ca="1" si="10"/>
        <v>–</v>
      </c>
      <c r="F150" s="16" t="e">
        <f t="shared" ca="1" si="11"/>
        <v>#DIV/0!</v>
      </c>
      <c r="G150" s="14" t="str">
        <f t="shared" ca="1" si="4"/>
        <v>–</v>
      </c>
      <c r="H150" s="14" t="str">
        <f ca="1">IFERROR(1*(($B150)/((_xll.BDH($H$1,$B$1,$A150,$A150)*100)/_xll.BDH($I$1,$B$1,$A150,$A150))-1),"–")</f>
        <v>–</v>
      </c>
      <c r="I150" s="15" t="str">
        <f ca="1">IFERROR(1*_xll.BDH($I$3,$B$1,A150,A150),"–")</f>
        <v>–</v>
      </c>
      <c r="J150" s="14" t="str">
        <f t="shared" ca="1" si="5"/>
        <v>–</v>
      </c>
      <c r="K150" s="15" t="str">
        <f ca="1">IFERROR(1*_xll.BDH($K$3,$B$1,A150,A150),"–")</f>
        <v>–</v>
      </c>
      <c r="L150" s="14" t="str">
        <f t="shared" ca="1" si="6"/>
        <v>–</v>
      </c>
      <c r="O150" s="12" t="str">
        <f t="shared" ca="1" si="7"/>
        <v>–</v>
      </c>
      <c r="P150" s="12" t="str">
        <f t="shared" ca="1" si="8"/>
        <v>–</v>
      </c>
      <c r="Q150" s="12" t="str">
        <f ca="1">IF(K150&lt;&gt;"–",LARGE($Q$4:Q149,1)+1,"–")</f>
        <v>–</v>
      </c>
    </row>
    <row r="151" spans="1:17" x14ac:dyDescent="0.2">
      <c r="A151" s="18">
        <f t="shared" si="12"/>
        <v>42824</v>
      </c>
      <c r="B151" s="15" t="str">
        <f ca="1">IFERROR(1*_xll.BDH($A$1,$B$1,A151,A151),"–")</f>
        <v>–</v>
      </c>
      <c r="C151" s="17" t="str">
        <f ca="1">IFERROR(1*_xll.BDH($A$1,$C$1,A151,A151),"–")</f>
        <v>–</v>
      </c>
      <c r="D151" s="15" t="str">
        <f t="shared" ca="1" si="9"/>
        <v>–</v>
      </c>
      <c r="E151" s="16" t="str">
        <f t="shared" ca="1" si="10"/>
        <v>–</v>
      </c>
      <c r="F151" s="16" t="e">
        <f t="shared" ca="1" si="11"/>
        <v>#DIV/0!</v>
      </c>
      <c r="G151" s="14" t="str">
        <f t="shared" ca="1" si="4"/>
        <v>–</v>
      </c>
      <c r="H151" s="14" t="str">
        <f ca="1">IFERROR(1*(($B151)/((_xll.BDH($H$1,$B$1,$A151,$A151)*100)/_xll.BDH($I$1,$B$1,$A151,$A151))-1),"–")</f>
        <v>–</v>
      </c>
      <c r="I151" s="15" t="str">
        <f ca="1">IFERROR(1*_xll.BDH($I$3,$B$1,A151,A151),"–")</f>
        <v>–</v>
      </c>
      <c r="J151" s="14" t="str">
        <f t="shared" ca="1" si="5"/>
        <v>–</v>
      </c>
      <c r="K151" s="15" t="str">
        <f ca="1">IFERROR(1*_xll.BDH($K$3,$B$1,A151,A151),"–")</f>
        <v>–</v>
      </c>
      <c r="L151" s="14" t="str">
        <f t="shared" ca="1" si="6"/>
        <v>–</v>
      </c>
      <c r="O151" s="12" t="str">
        <f t="shared" ca="1" si="7"/>
        <v>–</v>
      </c>
      <c r="P151" s="12" t="str">
        <f t="shared" ca="1" si="8"/>
        <v>–</v>
      </c>
      <c r="Q151" s="12" t="str">
        <f ca="1">IF(K151&lt;&gt;"–",LARGE($Q$4:Q150,1)+1,"–")</f>
        <v>–</v>
      </c>
    </row>
    <row r="152" spans="1:17" x14ac:dyDescent="0.2">
      <c r="A152" s="18">
        <f t="shared" si="12"/>
        <v>42825</v>
      </c>
      <c r="B152" s="15" t="str">
        <f ca="1">IFERROR(1*_xll.BDH($A$1,$B$1,A152,A152),"–")</f>
        <v>–</v>
      </c>
      <c r="C152" s="17" t="str">
        <f ca="1">IFERROR(1*_xll.BDH($A$1,$C$1,A152,A152),"–")</f>
        <v>–</v>
      </c>
      <c r="D152" s="15" t="str">
        <f t="shared" ca="1" si="9"/>
        <v>–</v>
      </c>
      <c r="E152" s="16" t="str">
        <f t="shared" ca="1" si="10"/>
        <v>–</v>
      </c>
      <c r="F152" s="16" t="e">
        <f t="shared" ca="1" si="11"/>
        <v>#DIV/0!</v>
      </c>
      <c r="G152" s="14" t="str">
        <f t="shared" ca="1" si="4"/>
        <v>–</v>
      </c>
      <c r="H152" s="14" t="str">
        <f ca="1">IFERROR(1*(($B152)/((_xll.BDH($H$1,$B$1,$A152,$A152)*100)/_xll.BDH($I$1,$B$1,$A152,$A152))-1),"–")</f>
        <v>–</v>
      </c>
      <c r="I152" s="15" t="str">
        <f ca="1">IFERROR(1*_xll.BDH($I$3,$B$1,A152,A152),"–")</f>
        <v>–</v>
      </c>
      <c r="J152" s="14" t="str">
        <f t="shared" ca="1" si="5"/>
        <v>–</v>
      </c>
      <c r="K152" s="15" t="str">
        <f ca="1">IFERROR(1*_xll.BDH($K$3,$B$1,A152,A152),"–")</f>
        <v>–</v>
      </c>
      <c r="L152" s="14" t="str">
        <f t="shared" ca="1" si="6"/>
        <v>–</v>
      </c>
      <c r="O152" s="12" t="str">
        <f t="shared" ca="1" si="7"/>
        <v>–</v>
      </c>
      <c r="P152" s="12" t="str">
        <f t="shared" ca="1" si="8"/>
        <v>–</v>
      </c>
      <c r="Q152" s="12" t="str">
        <f ca="1">IF(K152&lt;&gt;"–",LARGE($Q$4:Q151,1)+1,"–")</f>
        <v>–</v>
      </c>
    </row>
    <row r="153" spans="1:17" x14ac:dyDescent="0.2">
      <c r="A153" s="18">
        <f t="shared" si="12"/>
        <v>42828</v>
      </c>
      <c r="B153" s="15" t="str">
        <f ca="1">IFERROR(1*_xll.BDH($A$1,$B$1,A153,A153),"–")</f>
        <v>–</v>
      </c>
      <c r="C153" s="17" t="str">
        <f ca="1">IFERROR(1*_xll.BDH($A$1,$C$1,A153,A153),"–")</f>
        <v>–</v>
      </c>
      <c r="D153" s="15" t="str">
        <f t="shared" ca="1" si="9"/>
        <v>–</v>
      </c>
      <c r="E153" s="16" t="str">
        <f t="shared" ca="1" si="10"/>
        <v>–</v>
      </c>
      <c r="F153" s="16" t="e">
        <f t="shared" ca="1" si="11"/>
        <v>#DIV/0!</v>
      </c>
      <c r="G153" s="14" t="str">
        <f t="shared" ca="1" si="4"/>
        <v>–</v>
      </c>
      <c r="H153" s="14" t="str">
        <f ca="1">IFERROR(1*(($B153)/((_xll.BDH($H$1,$B$1,$A153,$A153)*100)/_xll.BDH($I$1,$B$1,$A153,$A153))-1),"–")</f>
        <v>–</v>
      </c>
      <c r="I153" s="15" t="str">
        <f ca="1">IFERROR(1*_xll.BDH($I$3,$B$1,A153,A153),"–")</f>
        <v>–</v>
      </c>
      <c r="J153" s="14" t="str">
        <f t="shared" ca="1" si="5"/>
        <v>–</v>
      </c>
      <c r="K153" s="15" t="str">
        <f ca="1">IFERROR(1*_xll.BDH($K$3,$B$1,A153,A153),"–")</f>
        <v>–</v>
      </c>
      <c r="L153" s="14" t="str">
        <f t="shared" ca="1" si="6"/>
        <v>–</v>
      </c>
      <c r="O153" s="12" t="str">
        <f t="shared" ca="1" si="7"/>
        <v>–</v>
      </c>
      <c r="P153" s="12" t="str">
        <f t="shared" ca="1" si="8"/>
        <v>–</v>
      </c>
      <c r="Q153" s="12" t="str">
        <f ca="1">IF(K153&lt;&gt;"–",LARGE($Q$4:Q152,1)+1,"–")</f>
        <v>–</v>
      </c>
    </row>
    <row r="154" spans="1:17" x14ac:dyDescent="0.2">
      <c r="A154" s="18">
        <f t="shared" si="12"/>
        <v>42829</v>
      </c>
      <c r="B154" s="15" t="str">
        <f ca="1">IFERROR(1*_xll.BDH($A$1,$B$1,A154,A154),"–")</f>
        <v>–</v>
      </c>
      <c r="C154" s="17" t="str">
        <f ca="1">IFERROR(1*_xll.BDH($A$1,$C$1,A154,A154),"–")</f>
        <v>–</v>
      </c>
      <c r="D154" s="15" t="str">
        <f t="shared" ca="1" si="9"/>
        <v>–</v>
      </c>
      <c r="E154" s="16" t="str">
        <f t="shared" ca="1" si="10"/>
        <v>–</v>
      </c>
      <c r="F154" s="16" t="e">
        <f t="shared" ca="1" si="11"/>
        <v>#DIV/0!</v>
      </c>
      <c r="G154" s="14" t="str">
        <f t="shared" ca="1" si="4"/>
        <v>–</v>
      </c>
      <c r="H154" s="14" t="str">
        <f ca="1">IFERROR(1*(($B154)/((_xll.BDH($H$1,$B$1,$A154,$A154)*100)/_xll.BDH($I$1,$B$1,$A154,$A154))-1),"–")</f>
        <v>–</v>
      </c>
      <c r="I154" s="15" t="str">
        <f ca="1">IFERROR(1*_xll.BDH($I$3,$B$1,A154,A154),"–")</f>
        <v>–</v>
      </c>
      <c r="J154" s="14" t="str">
        <f t="shared" ca="1" si="5"/>
        <v>–</v>
      </c>
      <c r="K154" s="15" t="str">
        <f ca="1">IFERROR(1*_xll.BDH($K$3,$B$1,A154,A154),"–")</f>
        <v>–</v>
      </c>
      <c r="L154" s="14" t="str">
        <f t="shared" ca="1" si="6"/>
        <v>–</v>
      </c>
      <c r="O154" s="12" t="str">
        <f t="shared" ca="1" si="7"/>
        <v>–</v>
      </c>
      <c r="P154" s="12" t="str">
        <f t="shared" ca="1" si="8"/>
        <v>–</v>
      </c>
      <c r="Q154" s="12" t="str">
        <f ca="1">IF(K154&lt;&gt;"–",LARGE($Q$4:Q153,1)+1,"–")</f>
        <v>–</v>
      </c>
    </row>
    <row r="155" spans="1:17" x14ac:dyDescent="0.2">
      <c r="A155" s="18">
        <f t="shared" si="12"/>
        <v>42830</v>
      </c>
      <c r="B155" s="15" t="str">
        <f ca="1">IFERROR(1*_xll.BDH($A$1,$B$1,A155,A155),"–")</f>
        <v>–</v>
      </c>
      <c r="C155" s="17" t="str">
        <f ca="1">IFERROR(1*_xll.BDH($A$1,$C$1,A155,A155),"–")</f>
        <v>–</v>
      </c>
      <c r="D155" s="15" t="str">
        <f t="shared" ca="1" si="9"/>
        <v>–</v>
      </c>
      <c r="E155" s="16" t="str">
        <f t="shared" ca="1" si="10"/>
        <v>–</v>
      </c>
      <c r="F155" s="16" t="e">
        <f t="shared" ca="1" si="11"/>
        <v>#DIV/0!</v>
      </c>
      <c r="G155" s="14" t="str">
        <f t="shared" ca="1" si="4"/>
        <v>–</v>
      </c>
      <c r="H155" s="14" t="str">
        <f ca="1">IFERROR(1*(($B155)/((_xll.BDH($H$1,$B$1,$A155,$A155)*100)/_xll.BDH($I$1,$B$1,$A155,$A155))-1),"–")</f>
        <v>–</v>
      </c>
      <c r="I155" s="15" t="str">
        <f ca="1">IFERROR(1*_xll.BDH($I$3,$B$1,A155,A155),"–")</f>
        <v>–</v>
      </c>
      <c r="J155" s="14" t="str">
        <f t="shared" ca="1" si="5"/>
        <v>–</v>
      </c>
      <c r="K155" s="15" t="str">
        <f ca="1">IFERROR(1*_xll.BDH($K$3,$B$1,A155,A155),"–")</f>
        <v>–</v>
      </c>
      <c r="L155" s="14" t="str">
        <f t="shared" ca="1" si="6"/>
        <v>–</v>
      </c>
      <c r="O155" s="12" t="str">
        <f t="shared" ca="1" si="7"/>
        <v>–</v>
      </c>
      <c r="P155" s="12" t="str">
        <f t="shared" ca="1" si="8"/>
        <v>–</v>
      </c>
      <c r="Q155" s="12" t="str">
        <f ca="1">IF(K155&lt;&gt;"–",LARGE($Q$4:Q154,1)+1,"–")</f>
        <v>–</v>
      </c>
    </row>
    <row r="156" spans="1:17" x14ac:dyDescent="0.2">
      <c r="A156" s="18">
        <f t="shared" si="12"/>
        <v>42831</v>
      </c>
      <c r="B156" s="15" t="str">
        <f ca="1">IFERROR(1*_xll.BDH($A$1,$B$1,A156,A156),"–")</f>
        <v>–</v>
      </c>
      <c r="C156" s="17" t="str">
        <f ca="1">IFERROR(1*_xll.BDH($A$1,$C$1,A156,A156),"–")</f>
        <v>–</v>
      </c>
      <c r="D156" s="15" t="str">
        <f t="shared" ca="1" si="9"/>
        <v>–</v>
      </c>
      <c r="E156" s="16" t="str">
        <f t="shared" ca="1" si="10"/>
        <v>–</v>
      </c>
      <c r="F156" s="16" t="e">
        <f t="shared" ca="1" si="11"/>
        <v>#DIV/0!</v>
      </c>
      <c r="G156" s="14" t="str">
        <f t="shared" ca="1" si="4"/>
        <v>–</v>
      </c>
      <c r="H156" s="14" t="str">
        <f ca="1">IFERROR(1*(($B156)/((_xll.BDH($H$1,$B$1,$A156,$A156)*100)/_xll.BDH($I$1,$B$1,$A156,$A156))-1),"–")</f>
        <v>–</v>
      </c>
      <c r="I156" s="15" t="str">
        <f ca="1">IFERROR(1*_xll.BDH($I$3,$B$1,A156,A156),"–")</f>
        <v>–</v>
      </c>
      <c r="J156" s="14" t="str">
        <f t="shared" ca="1" si="5"/>
        <v>–</v>
      </c>
      <c r="K156" s="15" t="str">
        <f ca="1">IFERROR(1*_xll.BDH($K$3,$B$1,A156,A156),"–")</f>
        <v>–</v>
      </c>
      <c r="L156" s="14" t="str">
        <f t="shared" ca="1" si="6"/>
        <v>–</v>
      </c>
      <c r="O156" s="12" t="str">
        <f t="shared" ca="1" si="7"/>
        <v>–</v>
      </c>
      <c r="P156" s="12" t="str">
        <f t="shared" ca="1" si="8"/>
        <v>–</v>
      </c>
      <c r="Q156" s="12" t="str">
        <f ca="1">IF(K156&lt;&gt;"–",LARGE($Q$4:Q155,1)+1,"–")</f>
        <v>–</v>
      </c>
    </row>
    <row r="157" spans="1:17" x14ac:dyDescent="0.2">
      <c r="A157" s="18">
        <f t="shared" si="12"/>
        <v>42832</v>
      </c>
      <c r="B157" s="15" t="str">
        <f ca="1">IFERROR(1*_xll.BDH($A$1,$B$1,A157,A157),"–")</f>
        <v>–</v>
      </c>
      <c r="C157" s="17" t="str">
        <f ca="1">IFERROR(1*_xll.BDH($A$1,$C$1,A157,A157),"–")</f>
        <v>–</v>
      </c>
      <c r="D157" s="15" t="str">
        <f t="shared" ca="1" si="9"/>
        <v>–</v>
      </c>
      <c r="E157" s="16" t="str">
        <f t="shared" ca="1" si="10"/>
        <v>–</v>
      </c>
      <c r="F157" s="16" t="e">
        <f t="shared" ca="1" si="11"/>
        <v>#DIV/0!</v>
      </c>
      <c r="G157" s="14" t="str">
        <f t="shared" ca="1" si="4"/>
        <v>–</v>
      </c>
      <c r="H157" s="14" t="str">
        <f ca="1">IFERROR(1*(($B157)/((_xll.BDH($H$1,$B$1,$A157,$A157)*100)/_xll.BDH($I$1,$B$1,$A157,$A157))-1),"–")</f>
        <v>–</v>
      </c>
      <c r="I157" s="15" t="str">
        <f ca="1">IFERROR(1*_xll.BDH($I$3,$B$1,A157,A157),"–")</f>
        <v>–</v>
      </c>
      <c r="J157" s="14" t="str">
        <f t="shared" ca="1" si="5"/>
        <v>–</v>
      </c>
      <c r="K157" s="15" t="str">
        <f ca="1">IFERROR(1*_xll.BDH($K$3,$B$1,A157,A157),"–")</f>
        <v>–</v>
      </c>
      <c r="L157" s="14" t="str">
        <f t="shared" ca="1" si="6"/>
        <v>–</v>
      </c>
      <c r="O157" s="12" t="str">
        <f t="shared" ca="1" si="7"/>
        <v>–</v>
      </c>
      <c r="P157" s="12" t="str">
        <f t="shared" ca="1" si="8"/>
        <v>–</v>
      </c>
      <c r="Q157" s="12" t="str">
        <f ca="1">IF(K157&lt;&gt;"–",LARGE($Q$4:Q156,1)+1,"–")</f>
        <v>–</v>
      </c>
    </row>
    <row r="158" spans="1:17" x14ac:dyDescent="0.2">
      <c r="A158" s="18">
        <f t="shared" si="12"/>
        <v>42835</v>
      </c>
      <c r="B158" s="15" t="str">
        <f ca="1">IFERROR(1*_xll.BDH($A$1,$B$1,A158,A158),"–")</f>
        <v>–</v>
      </c>
      <c r="C158" s="17" t="str">
        <f ca="1">IFERROR(1*_xll.BDH($A$1,$C$1,A158,A158),"–")</f>
        <v>–</v>
      </c>
      <c r="D158" s="15" t="str">
        <f t="shared" ca="1" si="9"/>
        <v>–</v>
      </c>
      <c r="E158" s="16" t="str">
        <f t="shared" ca="1" si="10"/>
        <v>–</v>
      </c>
      <c r="F158" s="16" t="e">
        <f t="shared" ca="1" si="11"/>
        <v>#DIV/0!</v>
      </c>
      <c r="G158" s="14" t="str">
        <f t="shared" ca="1" si="4"/>
        <v>–</v>
      </c>
      <c r="H158" s="14" t="str">
        <f ca="1">IFERROR(1*(($B158)/((_xll.BDH($H$1,$B$1,$A158,$A158)*100)/_xll.BDH($I$1,$B$1,$A158,$A158))-1),"–")</f>
        <v>–</v>
      </c>
      <c r="I158" s="15" t="str">
        <f ca="1">IFERROR(1*_xll.BDH($I$3,$B$1,A158,A158),"–")</f>
        <v>–</v>
      </c>
      <c r="J158" s="14" t="str">
        <f t="shared" ca="1" si="5"/>
        <v>–</v>
      </c>
      <c r="K158" s="15" t="str">
        <f ca="1">IFERROR(1*_xll.BDH($K$3,$B$1,A158,A158),"–")</f>
        <v>–</v>
      </c>
      <c r="L158" s="14" t="str">
        <f t="shared" ca="1" si="6"/>
        <v>–</v>
      </c>
      <c r="O158" s="12" t="str">
        <f t="shared" ca="1" si="7"/>
        <v>–</v>
      </c>
      <c r="P158" s="12" t="str">
        <f t="shared" ca="1" si="8"/>
        <v>–</v>
      </c>
      <c r="Q158" s="12" t="str">
        <f ca="1">IF(K158&lt;&gt;"–",LARGE($Q$4:Q157,1)+1,"–")</f>
        <v>–</v>
      </c>
    </row>
    <row r="159" spans="1:17" x14ac:dyDescent="0.2">
      <c r="A159" s="18">
        <f t="shared" si="12"/>
        <v>42836</v>
      </c>
      <c r="B159" s="15" t="str">
        <f ca="1">IFERROR(1*_xll.BDH($A$1,$B$1,A159,A159),"–")</f>
        <v>–</v>
      </c>
      <c r="C159" s="17" t="str">
        <f ca="1">IFERROR(1*_xll.BDH($A$1,$C$1,A159,A159),"–")</f>
        <v>–</v>
      </c>
      <c r="D159" s="15" t="str">
        <f t="shared" ca="1" si="9"/>
        <v>–</v>
      </c>
      <c r="E159" s="16" t="str">
        <f t="shared" ca="1" si="10"/>
        <v>–</v>
      </c>
      <c r="F159" s="16" t="e">
        <f t="shared" ca="1" si="11"/>
        <v>#DIV/0!</v>
      </c>
      <c r="G159" s="14" t="str">
        <f t="shared" ca="1" si="4"/>
        <v>–</v>
      </c>
      <c r="H159" s="14" t="str">
        <f ca="1">IFERROR(1*(($B159)/((_xll.BDH($H$1,$B$1,$A159,$A159)*100)/_xll.BDH($I$1,$B$1,$A159,$A159))-1),"–")</f>
        <v>–</v>
      </c>
      <c r="I159" s="15" t="str">
        <f ca="1">IFERROR(1*_xll.BDH($I$3,$B$1,A159,A159),"–")</f>
        <v>–</v>
      </c>
      <c r="J159" s="14" t="str">
        <f t="shared" ca="1" si="5"/>
        <v>–</v>
      </c>
      <c r="K159" s="15" t="str">
        <f ca="1">IFERROR(1*_xll.BDH($K$3,$B$1,A159,A159),"–")</f>
        <v>–</v>
      </c>
      <c r="L159" s="14" t="str">
        <f t="shared" ca="1" si="6"/>
        <v>–</v>
      </c>
      <c r="O159" s="12" t="str">
        <f t="shared" ca="1" si="7"/>
        <v>–</v>
      </c>
      <c r="P159" s="12" t="str">
        <f t="shared" ca="1" si="8"/>
        <v>–</v>
      </c>
      <c r="Q159" s="12" t="str">
        <f ca="1">IF(K159&lt;&gt;"–",LARGE($Q$4:Q158,1)+1,"–")</f>
        <v>–</v>
      </c>
    </row>
    <row r="160" spans="1:17" x14ac:dyDescent="0.2">
      <c r="A160" s="18">
        <f t="shared" si="12"/>
        <v>42837</v>
      </c>
      <c r="B160" s="15" t="str">
        <f ca="1">IFERROR(1*_xll.BDH($A$1,$B$1,A160,A160),"–")</f>
        <v>–</v>
      </c>
      <c r="C160" s="17" t="str">
        <f ca="1">IFERROR(1*_xll.BDH($A$1,$C$1,A160,A160),"–")</f>
        <v>–</v>
      </c>
      <c r="D160" s="15" t="str">
        <f t="shared" ca="1" si="9"/>
        <v>–</v>
      </c>
      <c r="E160" s="16" t="str">
        <f t="shared" ca="1" si="10"/>
        <v>–</v>
      </c>
      <c r="F160" s="16" t="e">
        <f t="shared" ca="1" si="11"/>
        <v>#DIV/0!</v>
      </c>
      <c r="G160" s="14" t="str">
        <f t="shared" ca="1" si="4"/>
        <v>–</v>
      </c>
      <c r="H160" s="14" t="str">
        <f ca="1">IFERROR(1*(($B160)/((_xll.BDH($H$1,$B$1,$A160,$A160)*100)/_xll.BDH($I$1,$B$1,$A160,$A160))-1),"–")</f>
        <v>–</v>
      </c>
      <c r="I160" s="15" t="str">
        <f ca="1">IFERROR(1*_xll.BDH($I$3,$B$1,A160,A160),"–")</f>
        <v>–</v>
      </c>
      <c r="J160" s="14" t="str">
        <f t="shared" ca="1" si="5"/>
        <v>–</v>
      </c>
      <c r="K160" s="15" t="str">
        <f ca="1">IFERROR(1*_xll.BDH($K$3,$B$1,A160,A160),"–")</f>
        <v>–</v>
      </c>
      <c r="L160" s="14" t="str">
        <f t="shared" ca="1" si="6"/>
        <v>–</v>
      </c>
      <c r="O160" s="12" t="str">
        <f t="shared" ca="1" si="7"/>
        <v>–</v>
      </c>
      <c r="P160" s="12" t="str">
        <f t="shared" ca="1" si="8"/>
        <v>–</v>
      </c>
      <c r="Q160" s="12" t="str">
        <f ca="1">IF(K160&lt;&gt;"–",LARGE($Q$4:Q159,1)+1,"–")</f>
        <v>–</v>
      </c>
    </row>
    <row r="161" spans="1:17" x14ac:dyDescent="0.2">
      <c r="A161" s="18">
        <f t="shared" si="12"/>
        <v>42838</v>
      </c>
      <c r="B161" s="15" t="str">
        <f ca="1">IFERROR(1*_xll.BDH($A$1,$B$1,A161,A161),"–")</f>
        <v>–</v>
      </c>
      <c r="C161" s="17" t="str">
        <f ca="1">IFERROR(1*_xll.BDH($A$1,$C$1,A161,A161),"–")</f>
        <v>–</v>
      </c>
      <c r="D161" s="15" t="str">
        <f t="shared" ca="1" si="9"/>
        <v>–</v>
      </c>
      <c r="E161" s="16" t="str">
        <f t="shared" ca="1" si="10"/>
        <v>–</v>
      </c>
      <c r="F161" s="16" t="e">
        <f t="shared" ca="1" si="11"/>
        <v>#DIV/0!</v>
      </c>
      <c r="G161" s="14" t="str">
        <f t="shared" ca="1" si="4"/>
        <v>–</v>
      </c>
      <c r="H161" s="14" t="str">
        <f ca="1">IFERROR(1*(($B161)/((_xll.BDH($H$1,$B$1,$A161,$A161)*100)/_xll.BDH($I$1,$B$1,$A161,$A161))-1),"–")</f>
        <v>–</v>
      </c>
      <c r="I161" s="15" t="str">
        <f ca="1">IFERROR(1*_xll.BDH($I$3,$B$1,A161,A161),"–")</f>
        <v>–</v>
      </c>
      <c r="J161" s="14" t="str">
        <f t="shared" ca="1" si="5"/>
        <v>–</v>
      </c>
      <c r="K161" s="15" t="str">
        <f ca="1">IFERROR(1*_xll.BDH($K$3,$B$1,A161,A161),"–")</f>
        <v>–</v>
      </c>
      <c r="L161" s="14" t="str">
        <f t="shared" ca="1" si="6"/>
        <v>–</v>
      </c>
      <c r="O161" s="12" t="str">
        <f t="shared" ca="1" si="7"/>
        <v>–</v>
      </c>
      <c r="P161" s="12" t="str">
        <f t="shared" ca="1" si="8"/>
        <v>–</v>
      </c>
      <c r="Q161" s="12" t="str">
        <f ca="1">IF(K161&lt;&gt;"–",LARGE($Q$4:Q160,1)+1,"–")</f>
        <v>–</v>
      </c>
    </row>
    <row r="162" spans="1:17" x14ac:dyDescent="0.2">
      <c r="A162" s="18">
        <f t="shared" si="12"/>
        <v>42843</v>
      </c>
      <c r="B162" s="15" t="str">
        <f ca="1">IFERROR(1*_xll.BDH($A$1,$B$1,A162,A162),"–")</f>
        <v>–</v>
      </c>
      <c r="C162" s="17" t="str">
        <f ca="1">IFERROR(1*_xll.BDH($A$1,$C$1,A162,A162),"–")</f>
        <v>–</v>
      </c>
      <c r="D162" s="15" t="str">
        <f t="shared" ca="1" si="9"/>
        <v>–</v>
      </c>
      <c r="E162" s="16" t="str">
        <f t="shared" ca="1" si="10"/>
        <v>–</v>
      </c>
      <c r="F162" s="16" t="e">
        <f t="shared" ca="1" si="11"/>
        <v>#DIV/0!</v>
      </c>
      <c r="G162" s="14" t="str">
        <f t="shared" ca="1" si="4"/>
        <v>–</v>
      </c>
      <c r="H162" s="14" t="str">
        <f ca="1">IFERROR(1*(($B162)/((_xll.BDH($H$1,$B$1,$A162,$A162)*100)/_xll.BDH($I$1,$B$1,$A162,$A162))-1),"–")</f>
        <v>–</v>
      </c>
      <c r="I162" s="15" t="str">
        <f ca="1">IFERROR(1*_xll.BDH($I$3,$B$1,A162,A162),"–")</f>
        <v>–</v>
      </c>
      <c r="J162" s="14" t="str">
        <f t="shared" ca="1" si="5"/>
        <v>–</v>
      </c>
      <c r="K162" s="15" t="str">
        <f ca="1">IFERROR(1*_xll.BDH($K$3,$B$1,A162,A162),"–")</f>
        <v>–</v>
      </c>
      <c r="L162" s="14" t="str">
        <f t="shared" ca="1" si="6"/>
        <v>–</v>
      </c>
      <c r="O162" s="12" t="str">
        <f t="shared" ca="1" si="7"/>
        <v>–</v>
      </c>
      <c r="P162" s="12" t="str">
        <f t="shared" ca="1" si="8"/>
        <v>–</v>
      </c>
      <c r="Q162" s="12" t="str">
        <f ca="1">IF(K162&lt;&gt;"–",LARGE($Q$4:Q161,1)+1,"–")</f>
        <v>–</v>
      </c>
    </row>
    <row r="163" spans="1:17" x14ac:dyDescent="0.2">
      <c r="A163" s="18">
        <f t="shared" si="12"/>
        <v>42844</v>
      </c>
      <c r="B163" s="15" t="str">
        <f ca="1">IFERROR(1*_xll.BDH($A$1,$B$1,A163,A163),"–")</f>
        <v>–</v>
      </c>
      <c r="C163" s="17" t="str">
        <f ca="1">IFERROR(1*_xll.BDH($A$1,$C$1,A163,A163),"–")</f>
        <v>–</v>
      </c>
      <c r="D163" s="15" t="str">
        <f t="shared" ca="1" si="9"/>
        <v>–</v>
      </c>
      <c r="E163" s="16" t="str">
        <f t="shared" ca="1" si="10"/>
        <v>–</v>
      </c>
      <c r="F163" s="16" t="e">
        <f t="shared" ca="1" si="11"/>
        <v>#DIV/0!</v>
      </c>
      <c r="G163" s="14" t="str">
        <f t="shared" ca="1" si="4"/>
        <v>–</v>
      </c>
      <c r="H163" s="14" t="str">
        <f ca="1">IFERROR(1*(($B163)/((_xll.BDH($H$1,$B$1,$A163,$A163)*100)/_xll.BDH($I$1,$B$1,$A163,$A163))-1),"–")</f>
        <v>–</v>
      </c>
      <c r="I163" s="15" t="str">
        <f ca="1">IFERROR(1*_xll.BDH($I$3,$B$1,A163,A163),"–")</f>
        <v>–</v>
      </c>
      <c r="J163" s="14" t="str">
        <f t="shared" ca="1" si="5"/>
        <v>–</v>
      </c>
      <c r="K163" s="15" t="str">
        <f ca="1">IFERROR(1*_xll.BDH($K$3,$B$1,A163,A163),"–")</f>
        <v>–</v>
      </c>
      <c r="L163" s="14" t="str">
        <f t="shared" ca="1" si="6"/>
        <v>–</v>
      </c>
      <c r="O163" s="12" t="str">
        <f t="shared" ca="1" si="7"/>
        <v>–</v>
      </c>
      <c r="P163" s="12" t="str">
        <f t="shared" ca="1" si="8"/>
        <v>–</v>
      </c>
      <c r="Q163" s="12" t="str">
        <f ca="1">IF(K163&lt;&gt;"–",LARGE($Q$4:Q162,1)+1,"–")</f>
        <v>–</v>
      </c>
    </row>
    <row r="164" spans="1:17" x14ac:dyDescent="0.2">
      <c r="A164" s="18">
        <f t="shared" si="12"/>
        <v>42845</v>
      </c>
      <c r="B164" s="15" t="str">
        <f ca="1">IFERROR(1*_xll.BDH($A$1,$B$1,A164,A164),"–")</f>
        <v>–</v>
      </c>
      <c r="C164" s="17" t="str">
        <f ca="1">IFERROR(1*_xll.BDH($A$1,$C$1,A164,A164),"–")</f>
        <v>–</v>
      </c>
      <c r="D164" s="15" t="str">
        <f t="shared" ca="1" si="9"/>
        <v>–</v>
      </c>
      <c r="E164" s="16" t="str">
        <f t="shared" ca="1" si="10"/>
        <v>–</v>
      </c>
      <c r="F164" s="16" t="e">
        <f t="shared" ca="1" si="11"/>
        <v>#DIV/0!</v>
      </c>
      <c r="G164" s="14" t="str">
        <f t="shared" ca="1" si="4"/>
        <v>–</v>
      </c>
      <c r="H164" s="14" t="str">
        <f ca="1">IFERROR(1*(($B164)/((_xll.BDH($H$1,$B$1,$A164,$A164)*100)/_xll.BDH($I$1,$B$1,$A164,$A164))-1),"–")</f>
        <v>–</v>
      </c>
      <c r="I164" s="15" t="str">
        <f ca="1">IFERROR(1*_xll.BDH($I$3,$B$1,A164,A164),"–")</f>
        <v>–</v>
      </c>
      <c r="J164" s="14" t="str">
        <f t="shared" ca="1" si="5"/>
        <v>–</v>
      </c>
      <c r="K164" s="15" t="str">
        <f ca="1">IFERROR(1*_xll.BDH($K$3,$B$1,A164,A164),"–")</f>
        <v>–</v>
      </c>
      <c r="L164" s="14" t="str">
        <f t="shared" ca="1" si="6"/>
        <v>–</v>
      </c>
      <c r="O164" s="12" t="str">
        <f t="shared" ca="1" si="7"/>
        <v>–</v>
      </c>
      <c r="P164" s="12" t="str">
        <f t="shared" ca="1" si="8"/>
        <v>–</v>
      </c>
      <c r="Q164" s="12" t="str">
        <f ca="1">IF(K164&lt;&gt;"–",LARGE($Q$4:Q163,1)+1,"–")</f>
        <v>–</v>
      </c>
    </row>
    <row r="165" spans="1:17" x14ac:dyDescent="0.2">
      <c r="A165" s="18">
        <f t="shared" si="12"/>
        <v>42846</v>
      </c>
      <c r="B165" s="15" t="str">
        <f ca="1">IFERROR(1*_xll.BDH($A$1,$B$1,A165,A165),"–")</f>
        <v>–</v>
      </c>
      <c r="C165" s="17" t="str">
        <f ca="1">IFERROR(1*_xll.BDH($A$1,$C$1,A165,A165),"–")</f>
        <v>–</v>
      </c>
      <c r="D165" s="15" t="str">
        <f t="shared" ca="1" si="9"/>
        <v>–</v>
      </c>
      <c r="E165" s="16" t="str">
        <f t="shared" ca="1" si="10"/>
        <v>–</v>
      </c>
      <c r="F165" s="16" t="e">
        <f t="shared" ca="1" si="11"/>
        <v>#DIV/0!</v>
      </c>
      <c r="G165" s="14" t="str">
        <f t="shared" ca="1" si="4"/>
        <v>–</v>
      </c>
      <c r="H165" s="14" t="str">
        <f ca="1">IFERROR(1*(($B165)/((_xll.BDH($H$1,$B$1,$A165,$A165)*100)/_xll.BDH($I$1,$B$1,$A165,$A165))-1),"–")</f>
        <v>–</v>
      </c>
      <c r="I165" s="15" t="str">
        <f ca="1">IFERROR(1*_xll.BDH($I$3,$B$1,A165,A165),"–")</f>
        <v>–</v>
      </c>
      <c r="J165" s="14" t="str">
        <f t="shared" ca="1" si="5"/>
        <v>–</v>
      </c>
      <c r="K165" s="15" t="str">
        <f ca="1">IFERROR(1*_xll.BDH($K$3,$B$1,A165,A165),"–")</f>
        <v>–</v>
      </c>
      <c r="L165" s="14" t="str">
        <f t="shared" ca="1" si="6"/>
        <v>–</v>
      </c>
      <c r="O165" s="12" t="str">
        <f t="shared" ca="1" si="7"/>
        <v>–</v>
      </c>
      <c r="P165" s="12" t="str">
        <f t="shared" ca="1" si="8"/>
        <v>–</v>
      </c>
      <c r="Q165" s="12" t="str">
        <f ca="1">IF(K165&lt;&gt;"–",LARGE($Q$4:Q164,1)+1,"–")</f>
        <v>–</v>
      </c>
    </row>
    <row r="166" spans="1:17" x14ac:dyDescent="0.2">
      <c r="A166" s="18">
        <f t="shared" si="12"/>
        <v>42849</v>
      </c>
      <c r="B166" s="15" t="str">
        <f ca="1">IFERROR(1*_xll.BDH($A$1,$B$1,A166,A166),"–")</f>
        <v>–</v>
      </c>
      <c r="C166" s="17" t="str">
        <f ca="1">IFERROR(1*_xll.BDH($A$1,$C$1,A166,A166),"–")</f>
        <v>–</v>
      </c>
      <c r="D166" s="15" t="str">
        <f t="shared" ca="1" si="9"/>
        <v>–</v>
      </c>
      <c r="E166" s="16" t="str">
        <f t="shared" ca="1" si="10"/>
        <v>–</v>
      </c>
      <c r="F166" s="16" t="e">
        <f t="shared" ca="1" si="11"/>
        <v>#DIV/0!</v>
      </c>
      <c r="G166" s="14" t="str">
        <f t="shared" ca="1" si="4"/>
        <v>–</v>
      </c>
      <c r="H166" s="14" t="str">
        <f ca="1">IFERROR(1*(($B166)/((_xll.BDH($H$1,$B$1,$A166,$A166)*100)/_xll.BDH($I$1,$B$1,$A166,$A166))-1),"–")</f>
        <v>–</v>
      </c>
      <c r="I166" s="15" t="str">
        <f ca="1">IFERROR(1*_xll.BDH($I$3,$B$1,A166,A166),"–")</f>
        <v>–</v>
      </c>
      <c r="J166" s="14" t="str">
        <f t="shared" ca="1" si="5"/>
        <v>–</v>
      </c>
      <c r="K166" s="15" t="str">
        <f ca="1">IFERROR(1*_xll.BDH($K$3,$B$1,A166,A166),"–")</f>
        <v>–</v>
      </c>
      <c r="L166" s="14" t="str">
        <f t="shared" ca="1" si="6"/>
        <v>–</v>
      </c>
      <c r="O166" s="12" t="str">
        <f t="shared" ca="1" si="7"/>
        <v>–</v>
      </c>
      <c r="P166" s="12" t="str">
        <f t="shared" ca="1" si="8"/>
        <v>–</v>
      </c>
      <c r="Q166" s="12" t="str">
        <f ca="1">IF(K166&lt;&gt;"–",LARGE($Q$4:Q165,1)+1,"–")</f>
        <v>–</v>
      </c>
    </row>
    <row r="167" spans="1:17" x14ac:dyDescent="0.2">
      <c r="A167" s="18">
        <f t="shared" si="12"/>
        <v>42850</v>
      </c>
      <c r="B167" s="15" t="str">
        <f ca="1">IFERROR(1*_xll.BDH($A$1,$B$1,A167,A167),"–")</f>
        <v>–</v>
      </c>
      <c r="C167" s="17" t="str">
        <f ca="1">IFERROR(1*_xll.BDH($A$1,$C$1,A167,A167),"–")</f>
        <v>–</v>
      </c>
      <c r="D167" s="15" t="str">
        <f t="shared" ca="1" si="9"/>
        <v>–</v>
      </c>
      <c r="E167" s="16" t="str">
        <f t="shared" ca="1" si="10"/>
        <v>–</v>
      </c>
      <c r="F167" s="16" t="e">
        <f t="shared" ca="1" si="11"/>
        <v>#DIV/0!</v>
      </c>
      <c r="G167" s="14" t="str">
        <f t="shared" ca="1" si="4"/>
        <v>–</v>
      </c>
      <c r="H167" s="14" t="str">
        <f ca="1">IFERROR(1*(($B167)/((_xll.BDH($H$1,$B$1,$A167,$A167)*100)/_xll.BDH($I$1,$B$1,$A167,$A167))-1),"–")</f>
        <v>–</v>
      </c>
      <c r="I167" s="15" t="str">
        <f ca="1">IFERROR(1*_xll.BDH($I$3,$B$1,A167,A167),"–")</f>
        <v>–</v>
      </c>
      <c r="J167" s="14" t="str">
        <f t="shared" ca="1" si="5"/>
        <v>–</v>
      </c>
      <c r="K167" s="15" t="str">
        <f ca="1">IFERROR(1*_xll.BDH($K$3,$B$1,A167,A167),"–")</f>
        <v>–</v>
      </c>
      <c r="L167" s="14" t="str">
        <f t="shared" ca="1" si="6"/>
        <v>–</v>
      </c>
      <c r="O167" s="12" t="str">
        <f t="shared" ca="1" si="7"/>
        <v>–</v>
      </c>
      <c r="P167" s="12" t="str">
        <f t="shared" ca="1" si="8"/>
        <v>–</v>
      </c>
      <c r="Q167" s="12" t="str">
        <f ca="1">IF(K167&lt;&gt;"–",LARGE($Q$4:Q166,1)+1,"–")</f>
        <v>–</v>
      </c>
    </row>
    <row r="168" spans="1:17" x14ac:dyDescent="0.2">
      <c r="A168" s="18">
        <f t="shared" si="12"/>
        <v>42851</v>
      </c>
      <c r="B168" s="15" t="str">
        <f ca="1">IFERROR(1*_xll.BDH($A$1,$B$1,A168,A168),"–")</f>
        <v>–</v>
      </c>
      <c r="C168" s="17" t="str">
        <f ca="1">IFERROR(1*_xll.BDH($A$1,$C$1,A168,A168),"–")</f>
        <v>–</v>
      </c>
      <c r="D168" s="15" t="str">
        <f t="shared" ca="1" si="9"/>
        <v>–</v>
      </c>
      <c r="E168" s="16" t="str">
        <f t="shared" ca="1" si="10"/>
        <v>–</v>
      </c>
      <c r="F168" s="16" t="e">
        <f t="shared" ca="1" si="11"/>
        <v>#DIV/0!</v>
      </c>
      <c r="G168" s="14" t="str">
        <f t="shared" ca="1" si="4"/>
        <v>–</v>
      </c>
      <c r="H168" s="14" t="str">
        <f ca="1">IFERROR(1*(($B168)/((_xll.BDH($H$1,$B$1,$A168,$A168)*100)/_xll.BDH($I$1,$B$1,$A168,$A168))-1),"–")</f>
        <v>–</v>
      </c>
      <c r="I168" s="15" t="str">
        <f ca="1">IFERROR(1*_xll.BDH($I$3,$B$1,A168,A168),"–")</f>
        <v>–</v>
      </c>
      <c r="J168" s="14" t="str">
        <f t="shared" ca="1" si="5"/>
        <v>–</v>
      </c>
      <c r="K168" s="15" t="str">
        <f ca="1">IFERROR(1*_xll.BDH($K$3,$B$1,A168,A168),"–")</f>
        <v>–</v>
      </c>
      <c r="L168" s="14" t="str">
        <f t="shared" ca="1" si="6"/>
        <v>–</v>
      </c>
      <c r="O168" s="12" t="str">
        <f t="shared" ca="1" si="7"/>
        <v>–</v>
      </c>
      <c r="P168" s="12" t="str">
        <f t="shared" ca="1" si="8"/>
        <v>–</v>
      </c>
      <c r="Q168" s="12" t="str">
        <f ca="1">IF(K168&lt;&gt;"–",LARGE($Q$4:Q167,1)+1,"–")</f>
        <v>–</v>
      </c>
    </row>
    <row r="169" spans="1:17" x14ac:dyDescent="0.2">
      <c r="A169" s="18">
        <f t="shared" si="12"/>
        <v>42852</v>
      </c>
      <c r="B169" s="15" t="str">
        <f ca="1">IFERROR(1*_xll.BDH($A$1,$B$1,A169,A169),"–")</f>
        <v>–</v>
      </c>
      <c r="C169" s="17" t="str">
        <f ca="1">IFERROR(1*_xll.BDH($A$1,$C$1,A169,A169),"–")</f>
        <v>–</v>
      </c>
      <c r="D169" s="15" t="str">
        <f t="shared" ca="1" si="9"/>
        <v>–</v>
      </c>
      <c r="E169" s="16" t="str">
        <f t="shared" ca="1" si="10"/>
        <v>–</v>
      </c>
      <c r="F169" s="16" t="e">
        <f t="shared" ca="1" si="11"/>
        <v>#DIV/0!</v>
      </c>
      <c r="G169" s="14" t="str">
        <f t="shared" ca="1" si="4"/>
        <v>–</v>
      </c>
      <c r="H169" s="14" t="str">
        <f ca="1">IFERROR(1*(($B169)/((_xll.BDH($H$1,$B$1,$A169,$A169)*100)/_xll.BDH($I$1,$B$1,$A169,$A169))-1),"–")</f>
        <v>–</v>
      </c>
      <c r="I169" s="15" t="str">
        <f ca="1">IFERROR(1*_xll.BDH($I$3,$B$1,A169,A169),"–")</f>
        <v>–</v>
      </c>
      <c r="J169" s="14" t="str">
        <f t="shared" ca="1" si="5"/>
        <v>–</v>
      </c>
      <c r="K169" s="15" t="str">
        <f ca="1">IFERROR(1*_xll.BDH($K$3,$B$1,A169,A169),"–")</f>
        <v>–</v>
      </c>
      <c r="L169" s="14" t="str">
        <f t="shared" ca="1" si="6"/>
        <v>–</v>
      </c>
      <c r="O169" s="12" t="str">
        <f t="shared" ca="1" si="7"/>
        <v>–</v>
      </c>
      <c r="P169" s="12" t="str">
        <f t="shared" ca="1" si="8"/>
        <v>–</v>
      </c>
      <c r="Q169" s="12" t="str">
        <f ca="1">IF(K169&lt;&gt;"–",LARGE($Q$4:Q168,1)+1,"–")</f>
        <v>–</v>
      </c>
    </row>
    <row r="170" spans="1:17" x14ac:dyDescent="0.2">
      <c r="A170" s="18">
        <f t="shared" si="12"/>
        <v>42853</v>
      </c>
      <c r="B170" s="15" t="str">
        <f ca="1">IFERROR(1*_xll.BDH($A$1,$B$1,A170,A170),"–")</f>
        <v>–</v>
      </c>
      <c r="C170" s="17" t="str">
        <f ca="1">IFERROR(1*_xll.BDH($A$1,$C$1,A170,A170),"–")</f>
        <v>–</v>
      </c>
      <c r="D170" s="15" t="str">
        <f t="shared" ca="1" si="9"/>
        <v>–</v>
      </c>
      <c r="E170" s="16" t="str">
        <f t="shared" ca="1" si="10"/>
        <v>–</v>
      </c>
      <c r="F170" s="16" t="e">
        <f t="shared" ca="1" si="11"/>
        <v>#DIV/0!</v>
      </c>
      <c r="G170" s="14" t="str">
        <f t="shared" ca="1" si="4"/>
        <v>–</v>
      </c>
      <c r="H170" s="14" t="str">
        <f ca="1">IFERROR(1*(($B170)/((_xll.BDH($H$1,$B$1,$A170,$A170)*100)/_xll.BDH($I$1,$B$1,$A170,$A170))-1),"–")</f>
        <v>–</v>
      </c>
      <c r="I170" s="15" t="str">
        <f ca="1">IFERROR(1*_xll.BDH($I$3,$B$1,A170,A170),"–")</f>
        <v>–</v>
      </c>
      <c r="J170" s="14" t="str">
        <f t="shared" ca="1" si="5"/>
        <v>–</v>
      </c>
      <c r="K170" s="15" t="str">
        <f ca="1">IFERROR(1*_xll.BDH($K$3,$B$1,A170,A170),"–")</f>
        <v>–</v>
      </c>
      <c r="L170" s="14" t="str">
        <f t="shared" ca="1" si="6"/>
        <v>–</v>
      </c>
      <c r="O170" s="12" t="str">
        <f t="shared" ca="1" si="7"/>
        <v>–</v>
      </c>
      <c r="P170" s="12" t="str">
        <f t="shared" ca="1" si="8"/>
        <v>–</v>
      </c>
      <c r="Q170" s="12" t="str">
        <f ca="1">IF(K170&lt;&gt;"–",LARGE($Q$4:Q169,1)+1,"–")</f>
        <v>–</v>
      </c>
    </row>
    <row r="171" spans="1:17" x14ac:dyDescent="0.2">
      <c r="A171" s="18">
        <f t="shared" si="12"/>
        <v>42857</v>
      </c>
      <c r="B171" s="15" t="str">
        <f ca="1">IFERROR(1*_xll.BDH($A$1,$B$1,A171,A171),"–")</f>
        <v>–</v>
      </c>
      <c r="C171" s="17" t="str">
        <f ca="1">IFERROR(1*_xll.BDH($A$1,$C$1,A171,A171),"–")</f>
        <v>–</v>
      </c>
      <c r="D171" s="15" t="str">
        <f t="shared" ca="1" si="9"/>
        <v>–</v>
      </c>
      <c r="E171" s="16" t="str">
        <f t="shared" ca="1" si="10"/>
        <v>–</v>
      </c>
      <c r="F171" s="16" t="e">
        <f t="shared" ca="1" si="11"/>
        <v>#DIV/0!</v>
      </c>
      <c r="G171" s="14" t="str">
        <f t="shared" ca="1" si="4"/>
        <v>–</v>
      </c>
      <c r="H171" s="14" t="str">
        <f ca="1">IFERROR(1*(($B171)/((_xll.BDH($H$1,$B$1,$A171,$A171)*100)/_xll.BDH($I$1,$B$1,$A171,$A171))-1),"–")</f>
        <v>–</v>
      </c>
      <c r="I171" s="15" t="str">
        <f ca="1">IFERROR(1*_xll.BDH($I$3,$B$1,A171,A171),"–")</f>
        <v>–</v>
      </c>
      <c r="J171" s="14" t="str">
        <f t="shared" ca="1" si="5"/>
        <v>–</v>
      </c>
      <c r="K171" s="15" t="str">
        <f ca="1">IFERROR(1*_xll.BDH($K$3,$B$1,A171,A171),"–")</f>
        <v>–</v>
      </c>
      <c r="L171" s="14" t="str">
        <f t="shared" ca="1" si="6"/>
        <v>–</v>
      </c>
      <c r="O171" s="12" t="str">
        <f t="shared" ca="1" si="7"/>
        <v>–</v>
      </c>
      <c r="P171" s="12" t="str">
        <f t="shared" ca="1" si="8"/>
        <v>–</v>
      </c>
      <c r="Q171" s="12" t="str">
        <f ca="1">IF(K171&lt;&gt;"–",LARGE($Q$4:Q170,1)+1,"–")</f>
        <v>–</v>
      </c>
    </row>
    <row r="172" spans="1:17" x14ac:dyDescent="0.2">
      <c r="A172" s="18">
        <f t="shared" si="12"/>
        <v>42858</v>
      </c>
      <c r="B172" s="15" t="str">
        <f ca="1">IFERROR(1*_xll.BDH($A$1,$B$1,A172,A172),"–")</f>
        <v>–</v>
      </c>
      <c r="C172" s="17" t="str">
        <f ca="1">IFERROR(1*_xll.BDH($A$1,$C$1,A172,A172),"–")</f>
        <v>–</v>
      </c>
      <c r="D172" s="15" t="str">
        <f t="shared" ca="1" si="9"/>
        <v>–</v>
      </c>
      <c r="E172" s="16" t="str">
        <f t="shared" ca="1" si="10"/>
        <v>–</v>
      </c>
      <c r="F172" s="16" t="e">
        <f t="shared" ca="1" si="11"/>
        <v>#DIV/0!</v>
      </c>
      <c r="G172" s="14" t="str">
        <f t="shared" ca="1" si="4"/>
        <v>–</v>
      </c>
      <c r="H172" s="14" t="str">
        <f ca="1">IFERROR(1*(($B172)/((_xll.BDH($H$1,$B$1,$A172,$A172)*100)/_xll.BDH($I$1,$B$1,$A172,$A172))-1),"–")</f>
        <v>–</v>
      </c>
      <c r="I172" s="15" t="str">
        <f ca="1">IFERROR(1*_xll.BDH($I$3,$B$1,A172,A172),"–")</f>
        <v>–</v>
      </c>
      <c r="J172" s="14" t="str">
        <f t="shared" ca="1" si="5"/>
        <v>–</v>
      </c>
      <c r="K172" s="15" t="str">
        <f ca="1">IFERROR(1*_xll.BDH($K$3,$B$1,A172,A172),"–")</f>
        <v>–</v>
      </c>
      <c r="L172" s="14" t="str">
        <f t="shared" ca="1" si="6"/>
        <v>–</v>
      </c>
      <c r="O172" s="12" t="str">
        <f t="shared" ca="1" si="7"/>
        <v>–</v>
      </c>
      <c r="P172" s="12" t="str">
        <f t="shared" ca="1" si="8"/>
        <v>–</v>
      </c>
      <c r="Q172" s="12" t="str">
        <f ca="1">IF(K172&lt;&gt;"–",LARGE($Q$4:Q171,1)+1,"–")</f>
        <v>–</v>
      </c>
    </row>
    <row r="173" spans="1:17" x14ac:dyDescent="0.2">
      <c r="A173" s="18">
        <f t="shared" si="12"/>
        <v>42859</v>
      </c>
      <c r="B173" s="15" t="str">
        <f ca="1">IFERROR(1*_xll.BDH($A$1,$B$1,A173,A173),"–")</f>
        <v>–</v>
      </c>
      <c r="C173" s="17" t="str">
        <f ca="1">IFERROR(1*_xll.BDH($A$1,$C$1,A173,A173),"–")</f>
        <v>–</v>
      </c>
      <c r="D173" s="15" t="str">
        <f t="shared" ca="1" si="9"/>
        <v>–</v>
      </c>
      <c r="E173" s="16" t="str">
        <f t="shared" ca="1" si="10"/>
        <v>–</v>
      </c>
      <c r="F173" s="16" t="e">
        <f t="shared" ca="1" si="11"/>
        <v>#DIV/0!</v>
      </c>
      <c r="G173" s="14" t="str">
        <f t="shared" ca="1" si="4"/>
        <v>–</v>
      </c>
      <c r="H173" s="14" t="str">
        <f ca="1">IFERROR(1*(($B173)/((_xll.BDH($H$1,$B$1,$A173,$A173)*100)/_xll.BDH($I$1,$B$1,$A173,$A173))-1),"–")</f>
        <v>–</v>
      </c>
      <c r="I173" s="15" t="str">
        <f ca="1">IFERROR(1*_xll.BDH($I$3,$B$1,A173,A173),"–")</f>
        <v>–</v>
      </c>
      <c r="J173" s="14" t="str">
        <f t="shared" ca="1" si="5"/>
        <v>–</v>
      </c>
      <c r="K173" s="15" t="str">
        <f ca="1">IFERROR(1*_xll.BDH($K$3,$B$1,A173,A173),"–")</f>
        <v>–</v>
      </c>
      <c r="L173" s="14" t="str">
        <f t="shared" ca="1" si="6"/>
        <v>–</v>
      </c>
      <c r="O173" s="12" t="str">
        <f t="shared" ca="1" si="7"/>
        <v>–</v>
      </c>
      <c r="P173" s="12" t="str">
        <f t="shared" ca="1" si="8"/>
        <v>–</v>
      </c>
      <c r="Q173" s="12" t="str">
        <f ca="1">IF(K173&lt;&gt;"–",LARGE($Q$4:Q172,1)+1,"–")</f>
        <v>–</v>
      </c>
    </row>
    <row r="174" spans="1:17" x14ac:dyDescent="0.2">
      <c r="A174" s="18">
        <f t="shared" si="12"/>
        <v>42860</v>
      </c>
      <c r="B174" s="15" t="str">
        <f ca="1">IFERROR(1*_xll.BDH($A$1,$B$1,A174,A174),"–")</f>
        <v>–</v>
      </c>
      <c r="C174" s="17" t="str">
        <f ca="1">IFERROR(1*_xll.BDH($A$1,$C$1,A174,A174),"–")</f>
        <v>–</v>
      </c>
      <c r="D174" s="15" t="str">
        <f t="shared" ca="1" si="9"/>
        <v>–</v>
      </c>
      <c r="E174" s="16" t="str">
        <f t="shared" ca="1" si="10"/>
        <v>–</v>
      </c>
      <c r="F174" s="16" t="e">
        <f t="shared" ca="1" si="11"/>
        <v>#DIV/0!</v>
      </c>
      <c r="G174" s="14" t="str">
        <f t="shared" ca="1" si="4"/>
        <v>–</v>
      </c>
      <c r="H174" s="14" t="str">
        <f ca="1">IFERROR(1*(($B174)/((_xll.BDH($H$1,$B$1,$A174,$A174)*100)/_xll.BDH($I$1,$B$1,$A174,$A174))-1),"–")</f>
        <v>–</v>
      </c>
      <c r="I174" s="15" t="str">
        <f ca="1">IFERROR(1*_xll.BDH($I$3,$B$1,A174,A174),"–")</f>
        <v>–</v>
      </c>
      <c r="J174" s="14" t="str">
        <f t="shared" ca="1" si="5"/>
        <v>–</v>
      </c>
      <c r="K174" s="15" t="str">
        <f ca="1">IFERROR(1*_xll.BDH($K$3,$B$1,A174,A174),"–")</f>
        <v>–</v>
      </c>
      <c r="L174" s="14" t="str">
        <f t="shared" ca="1" si="6"/>
        <v>–</v>
      </c>
      <c r="O174" s="12" t="str">
        <f t="shared" ca="1" si="7"/>
        <v>–</v>
      </c>
      <c r="P174" s="12" t="str">
        <f t="shared" ca="1" si="8"/>
        <v>–</v>
      </c>
      <c r="Q174" s="12" t="str">
        <f ca="1">IF(K174&lt;&gt;"–",LARGE($Q$4:Q173,1)+1,"–")</f>
        <v>–</v>
      </c>
    </row>
    <row r="175" spans="1:17" x14ac:dyDescent="0.2">
      <c r="A175" s="18">
        <f t="shared" si="12"/>
        <v>42863</v>
      </c>
      <c r="B175" s="15" t="str">
        <f ca="1">IFERROR(1*_xll.BDH($A$1,$B$1,A175,A175),"–")</f>
        <v>–</v>
      </c>
      <c r="C175" s="17" t="str">
        <f ca="1">IFERROR(1*_xll.BDH($A$1,$C$1,A175,A175),"–")</f>
        <v>–</v>
      </c>
      <c r="D175" s="15" t="str">
        <f t="shared" ca="1" si="9"/>
        <v>–</v>
      </c>
      <c r="E175" s="16" t="str">
        <f t="shared" ca="1" si="10"/>
        <v>–</v>
      </c>
      <c r="F175" s="16" t="e">
        <f t="shared" ca="1" si="11"/>
        <v>#DIV/0!</v>
      </c>
      <c r="G175" s="14" t="str">
        <f t="shared" ca="1" si="4"/>
        <v>–</v>
      </c>
      <c r="H175" s="14" t="str">
        <f ca="1">IFERROR(1*(($B175)/((_xll.BDH($H$1,$B$1,$A175,$A175)*100)/_xll.BDH($I$1,$B$1,$A175,$A175))-1),"–")</f>
        <v>–</v>
      </c>
      <c r="I175" s="15" t="str">
        <f ca="1">IFERROR(1*_xll.BDH($I$3,$B$1,A175,A175),"–")</f>
        <v>–</v>
      </c>
      <c r="J175" s="14" t="str">
        <f t="shared" ca="1" si="5"/>
        <v>–</v>
      </c>
      <c r="K175" s="15" t="str">
        <f ca="1">IFERROR(1*_xll.BDH($K$3,$B$1,A175,A175),"–")</f>
        <v>–</v>
      </c>
      <c r="L175" s="14" t="str">
        <f t="shared" ca="1" si="6"/>
        <v>–</v>
      </c>
      <c r="O175" s="12" t="str">
        <f t="shared" ca="1" si="7"/>
        <v>–</v>
      </c>
      <c r="P175" s="12" t="str">
        <f t="shared" ca="1" si="8"/>
        <v>–</v>
      </c>
      <c r="Q175" s="12" t="str">
        <f ca="1">IF(K175&lt;&gt;"–",LARGE($Q$4:Q174,1)+1,"–")</f>
        <v>–</v>
      </c>
    </row>
    <row r="176" spans="1:17" x14ac:dyDescent="0.2">
      <c r="A176" s="18">
        <f t="shared" si="12"/>
        <v>42864</v>
      </c>
      <c r="B176" s="15" t="str">
        <f ca="1">IFERROR(1*_xll.BDH($A$1,$B$1,A176,A176),"–")</f>
        <v>–</v>
      </c>
      <c r="C176" s="17" t="str">
        <f ca="1">IFERROR(1*_xll.BDH($A$1,$C$1,A176,A176),"–")</f>
        <v>–</v>
      </c>
      <c r="D176" s="15" t="str">
        <f t="shared" ca="1" si="9"/>
        <v>–</v>
      </c>
      <c r="E176" s="16" t="str">
        <f t="shared" ca="1" si="10"/>
        <v>–</v>
      </c>
      <c r="F176" s="16" t="e">
        <f t="shared" ca="1" si="11"/>
        <v>#DIV/0!</v>
      </c>
      <c r="G176" s="14" t="str">
        <f t="shared" ca="1" si="4"/>
        <v>–</v>
      </c>
      <c r="H176" s="14" t="str">
        <f ca="1">IFERROR(1*(($B176)/((_xll.BDH($H$1,$B$1,$A176,$A176)*100)/_xll.BDH($I$1,$B$1,$A176,$A176))-1),"–")</f>
        <v>–</v>
      </c>
      <c r="I176" s="15" t="str">
        <f ca="1">IFERROR(1*_xll.BDH($I$3,$B$1,A176,A176),"–")</f>
        <v>–</v>
      </c>
      <c r="J176" s="14" t="str">
        <f t="shared" ca="1" si="5"/>
        <v>–</v>
      </c>
      <c r="K176" s="15" t="str">
        <f ca="1">IFERROR(1*_xll.BDH($K$3,$B$1,A176,A176),"–")</f>
        <v>–</v>
      </c>
      <c r="L176" s="14" t="str">
        <f t="shared" ca="1" si="6"/>
        <v>–</v>
      </c>
      <c r="O176" s="12" t="str">
        <f t="shared" ca="1" si="7"/>
        <v>–</v>
      </c>
      <c r="P176" s="12" t="str">
        <f t="shared" ca="1" si="8"/>
        <v>–</v>
      </c>
      <c r="Q176" s="12" t="str">
        <f ca="1">IF(K176&lt;&gt;"–",LARGE($Q$4:Q175,1)+1,"–")</f>
        <v>–</v>
      </c>
    </row>
    <row r="177" spans="1:17" x14ac:dyDescent="0.2">
      <c r="A177" s="18">
        <f t="shared" si="12"/>
        <v>42865</v>
      </c>
      <c r="B177" s="15" t="str">
        <f ca="1">IFERROR(1*_xll.BDH($A$1,$B$1,A177,A177),"–")</f>
        <v>–</v>
      </c>
      <c r="C177" s="17" t="str">
        <f ca="1">IFERROR(1*_xll.BDH($A$1,$C$1,A177,A177),"–")</f>
        <v>–</v>
      </c>
      <c r="D177" s="15" t="str">
        <f t="shared" ca="1" si="9"/>
        <v>–</v>
      </c>
      <c r="E177" s="16" t="str">
        <f t="shared" ca="1" si="10"/>
        <v>–</v>
      </c>
      <c r="F177" s="16" t="e">
        <f t="shared" ca="1" si="11"/>
        <v>#DIV/0!</v>
      </c>
      <c r="G177" s="14" t="str">
        <f t="shared" ca="1" si="4"/>
        <v>–</v>
      </c>
      <c r="H177" s="14" t="str">
        <f ca="1">IFERROR(1*(($B177)/((_xll.BDH($H$1,$B$1,$A177,$A177)*100)/_xll.BDH($I$1,$B$1,$A177,$A177))-1),"–")</f>
        <v>–</v>
      </c>
      <c r="I177" s="15" t="str">
        <f ca="1">IFERROR(1*_xll.BDH($I$3,$B$1,A177,A177),"–")</f>
        <v>–</v>
      </c>
      <c r="J177" s="14" t="str">
        <f t="shared" ca="1" si="5"/>
        <v>–</v>
      </c>
      <c r="K177" s="15" t="str">
        <f ca="1">IFERROR(1*_xll.BDH($K$3,$B$1,A177,A177),"–")</f>
        <v>–</v>
      </c>
      <c r="L177" s="14" t="str">
        <f t="shared" ca="1" si="6"/>
        <v>–</v>
      </c>
      <c r="O177" s="12" t="str">
        <f t="shared" ca="1" si="7"/>
        <v>–</v>
      </c>
      <c r="P177" s="12" t="str">
        <f t="shared" ca="1" si="8"/>
        <v>–</v>
      </c>
      <c r="Q177" s="12" t="str">
        <f ca="1">IF(K177&lt;&gt;"–",LARGE($Q$4:Q176,1)+1,"–")</f>
        <v>–</v>
      </c>
    </row>
    <row r="178" spans="1:17" x14ac:dyDescent="0.2">
      <c r="A178" s="18">
        <f t="shared" si="12"/>
        <v>42866</v>
      </c>
      <c r="B178" s="15" t="str">
        <f ca="1">IFERROR(1*_xll.BDH($A$1,$B$1,A178,A178),"–")</f>
        <v>–</v>
      </c>
      <c r="C178" s="17" t="str">
        <f ca="1">IFERROR(1*_xll.BDH($A$1,$C$1,A178,A178),"–")</f>
        <v>–</v>
      </c>
      <c r="D178" s="15" t="str">
        <f t="shared" ca="1" si="9"/>
        <v>–</v>
      </c>
      <c r="E178" s="16" t="str">
        <f t="shared" ca="1" si="10"/>
        <v>–</v>
      </c>
      <c r="F178" s="16" t="e">
        <f t="shared" ca="1" si="11"/>
        <v>#DIV/0!</v>
      </c>
      <c r="G178" s="14" t="str">
        <f t="shared" ca="1" si="4"/>
        <v>–</v>
      </c>
      <c r="H178" s="14" t="str">
        <f ca="1">IFERROR(1*(($B178)/((_xll.BDH($H$1,$B$1,$A178,$A178)*100)/_xll.BDH($I$1,$B$1,$A178,$A178))-1),"–")</f>
        <v>–</v>
      </c>
      <c r="I178" s="15" t="str">
        <f ca="1">IFERROR(1*_xll.BDH($I$3,$B$1,A178,A178),"–")</f>
        <v>–</v>
      </c>
      <c r="J178" s="14" t="str">
        <f t="shared" ca="1" si="5"/>
        <v>–</v>
      </c>
      <c r="K178" s="15" t="str">
        <f ca="1">IFERROR(1*_xll.BDH($K$3,$B$1,A178,A178),"–")</f>
        <v>–</v>
      </c>
      <c r="L178" s="14" t="str">
        <f t="shared" ca="1" si="6"/>
        <v>–</v>
      </c>
      <c r="O178" s="12" t="str">
        <f t="shared" ca="1" si="7"/>
        <v>–</v>
      </c>
      <c r="P178" s="12" t="str">
        <f t="shared" ca="1" si="8"/>
        <v>–</v>
      </c>
      <c r="Q178" s="12" t="str">
        <f ca="1">IF(K178&lt;&gt;"–",LARGE($Q$4:Q177,1)+1,"–")</f>
        <v>–</v>
      </c>
    </row>
    <row r="179" spans="1:17" x14ac:dyDescent="0.2">
      <c r="A179" s="18">
        <f t="shared" si="12"/>
        <v>42867</v>
      </c>
      <c r="B179" s="15" t="str">
        <f ca="1">IFERROR(1*_xll.BDH($A$1,$B$1,A179,A179),"–")</f>
        <v>–</v>
      </c>
      <c r="C179" s="17" t="str">
        <f ca="1">IFERROR(1*_xll.BDH($A$1,$C$1,A179,A179),"–")</f>
        <v>–</v>
      </c>
      <c r="D179" s="15" t="str">
        <f t="shared" ca="1" si="9"/>
        <v>–</v>
      </c>
      <c r="E179" s="16" t="str">
        <f t="shared" ca="1" si="10"/>
        <v>–</v>
      </c>
      <c r="F179" s="16" t="e">
        <f t="shared" ca="1" si="11"/>
        <v>#DIV/0!</v>
      </c>
      <c r="G179" s="14" t="str">
        <f t="shared" ca="1" si="4"/>
        <v>–</v>
      </c>
      <c r="H179" s="14" t="str">
        <f ca="1">IFERROR(1*(($B179)/((_xll.BDH($H$1,$B$1,$A179,$A179)*100)/_xll.BDH($I$1,$B$1,$A179,$A179))-1),"–")</f>
        <v>–</v>
      </c>
      <c r="I179" s="15" t="str">
        <f ca="1">IFERROR(1*_xll.BDH($I$3,$B$1,A179,A179),"–")</f>
        <v>–</v>
      </c>
      <c r="J179" s="14" t="str">
        <f t="shared" ca="1" si="5"/>
        <v>–</v>
      </c>
      <c r="K179" s="15" t="str">
        <f ca="1">IFERROR(1*_xll.BDH($K$3,$B$1,A179,A179),"–")</f>
        <v>–</v>
      </c>
      <c r="L179" s="14" t="str">
        <f t="shared" ca="1" si="6"/>
        <v>–</v>
      </c>
      <c r="O179" s="12" t="str">
        <f t="shared" ca="1" si="7"/>
        <v>–</v>
      </c>
      <c r="P179" s="12" t="str">
        <f t="shared" ca="1" si="8"/>
        <v>–</v>
      </c>
      <c r="Q179" s="12" t="str">
        <f ca="1">IF(K179&lt;&gt;"–",LARGE($Q$4:Q178,1)+1,"–")</f>
        <v>–</v>
      </c>
    </row>
    <row r="180" spans="1:17" x14ac:dyDescent="0.2">
      <c r="A180" s="18">
        <f t="shared" si="12"/>
        <v>42870</v>
      </c>
      <c r="B180" s="15" t="str">
        <f ca="1">IFERROR(1*_xll.BDH($A$1,$B$1,A180,A180),"–")</f>
        <v>–</v>
      </c>
      <c r="C180" s="17" t="str">
        <f ca="1">IFERROR(1*_xll.BDH($A$1,$C$1,A180,A180),"–")</f>
        <v>–</v>
      </c>
      <c r="D180" s="15" t="str">
        <f t="shared" ca="1" si="9"/>
        <v>–</v>
      </c>
      <c r="E180" s="16" t="str">
        <f t="shared" ca="1" si="10"/>
        <v>–</v>
      </c>
      <c r="F180" s="16" t="e">
        <f t="shared" ca="1" si="11"/>
        <v>#DIV/0!</v>
      </c>
      <c r="G180" s="14" t="str">
        <f t="shared" ca="1" si="4"/>
        <v>–</v>
      </c>
      <c r="H180" s="14" t="str">
        <f ca="1">IFERROR(1*(($B180)/((_xll.BDH($H$1,$B$1,$A180,$A180)*100)/_xll.BDH($I$1,$B$1,$A180,$A180))-1),"–")</f>
        <v>–</v>
      </c>
      <c r="I180" s="15" t="str">
        <f ca="1">IFERROR(1*_xll.BDH($I$3,$B$1,A180,A180),"–")</f>
        <v>–</v>
      </c>
      <c r="J180" s="14" t="str">
        <f t="shared" ca="1" si="5"/>
        <v>–</v>
      </c>
      <c r="K180" s="15" t="str">
        <f ca="1">IFERROR(1*_xll.BDH($K$3,$B$1,A180,A180),"–")</f>
        <v>–</v>
      </c>
      <c r="L180" s="14" t="str">
        <f t="shared" ca="1" si="6"/>
        <v>–</v>
      </c>
      <c r="O180" s="12" t="str">
        <f t="shared" ca="1" si="7"/>
        <v>–</v>
      </c>
      <c r="P180" s="12" t="str">
        <f t="shared" ca="1" si="8"/>
        <v>–</v>
      </c>
      <c r="Q180" s="12" t="str">
        <f ca="1">IF(K180&lt;&gt;"–",LARGE($Q$4:Q179,1)+1,"–")</f>
        <v>–</v>
      </c>
    </row>
    <row r="181" spans="1:17" x14ac:dyDescent="0.2">
      <c r="A181" s="18">
        <f t="shared" si="12"/>
        <v>42871</v>
      </c>
      <c r="B181" s="15" t="str">
        <f ca="1">IFERROR(1*_xll.BDH($A$1,$B$1,A181,A181),"–")</f>
        <v>–</v>
      </c>
      <c r="C181" s="17" t="str">
        <f ca="1">IFERROR(1*_xll.BDH($A$1,$C$1,A181,A181),"–")</f>
        <v>–</v>
      </c>
      <c r="D181" s="15" t="str">
        <f t="shared" ca="1" si="9"/>
        <v>–</v>
      </c>
      <c r="E181" s="16" t="str">
        <f t="shared" ca="1" si="10"/>
        <v>–</v>
      </c>
      <c r="F181" s="16" t="e">
        <f t="shared" ca="1" si="11"/>
        <v>#DIV/0!</v>
      </c>
      <c r="G181" s="14" t="str">
        <f t="shared" ca="1" si="4"/>
        <v>–</v>
      </c>
      <c r="H181" s="14" t="str">
        <f ca="1">IFERROR(1*(($B181)/((_xll.BDH($H$1,$B$1,$A181,$A181)*100)/_xll.BDH($I$1,$B$1,$A181,$A181))-1),"–")</f>
        <v>–</v>
      </c>
      <c r="I181" s="15" t="str">
        <f ca="1">IFERROR(1*_xll.BDH($I$3,$B$1,A181,A181),"–")</f>
        <v>–</v>
      </c>
      <c r="J181" s="14" t="str">
        <f t="shared" ca="1" si="5"/>
        <v>–</v>
      </c>
      <c r="K181" s="15" t="str">
        <f ca="1">IFERROR(1*_xll.BDH($K$3,$B$1,A181,A181),"–")</f>
        <v>–</v>
      </c>
      <c r="L181" s="14" t="str">
        <f t="shared" ca="1" si="6"/>
        <v>–</v>
      </c>
      <c r="O181" s="12" t="str">
        <f t="shared" ca="1" si="7"/>
        <v>–</v>
      </c>
      <c r="P181" s="12" t="str">
        <f t="shared" ca="1" si="8"/>
        <v>–</v>
      </c>
      <c r="Q181" s="12" t="str">
        <f ca="1">IF(K181&lt;&gt;"–",LARGE($Q$4:Q180,1)+1,"–")</f>
        <v>–</v>
      </c>
    </row>
    <row r="182" spans="1:17" x14ac:dyDescent="0.2">
      <c r="A182" s="18">
        <f t="shared" si="12"/>
        <v>42872</v>
      </c>
      <c r="B182" s="15" t="str">
        <f ca="1">IFERROR(1*_xll.BDH($A$1,$B$1,A182,A182),"–")</f>
        <v>–</v>
      </c>
      <c r="C182" s="17" t="str">
        <f ca="1">IFERROR(1*_xll.BDH($A$1,$C$1,A182,A182),"–")</f>
        <v>–</v>
      </c>
      <c r="D182" s="15" t="str">
        <f t="shared" ca="1" si="9"/>
        <v>–</v>
      </c>
      <c r="E182" s="16" t="str">
        <f t="shared" ca="1" si="10"/>
        <v>–</v>
      </c>
      <c r="F182" s="16" t="e">
        <f t="shared" ca="1" si="11"/>
        <v>#DIV/0!</v>
      </c>
      <c r="G182" s="14" t="str">
        <f t="shared" ca="1" si="4"/>
        <v>–</v>
      </c>
      <c r="H182" s="14" t="str">
        <f ca="1">IFERROR(1*(($B182)/((_xll.BDH($H$1,$B$1,$A182,$A182)*100)/_xll.BDH($I$1,$B$1,$A182,$A182))-1),"–")</f>
        <v>–</v>
      </c>
      <c r="I182" s="15" t="str">
        <f ca="1">IFERROR(1*_xll.BDH($I$3,$B$1,A182,A182),"–")</f>
        <v>–</v>
      </c>
      <c r="J182" s="14" t="str">
        <f t="shared" ca="1" si="5"/>
        <v>–</v>
      </c>
      <c r="K182" s="15" t="str">
        <f ca="1">IFERROR(1*_xll.BDH($K$3,$B$1,A182,A182),"–")</f>
        <v>–</v>
      </c>
      <c r="L182" s="14" t="str">
        <f t="shared" ca="1" si="6"/>
        <v>–</v>
      </c>
      <c r="O182" s="12" t="str">
        <f t="shared" ca="1" si="7"/>
        <v>–</v>
      </c>
      <c r="P182" s="12" t="str">
        <f t="shared" ca="1" si="8"/>
        <v>–</v>
      </c>
      <c r="Q182" s="12" t="str">
        <f ca="1">IF(K182&lt;&gt;"–",LARGE($Q$4:Q181,1)+1,"–")</f>
        <v>–</v>
      </c>
    </row>
    <row r="183" spans="1:17" x14ac:dyDescent="0.2">
      <c r="A183" s="18">
        <f t="shared" si="12"/>
        <v>42873</v>
      </c>
      <c r="B183" s="15" t="str">
        <f ca="1">IFERROR(1*_xll.BDH($A$1,$B$1,A183,A183),"–")</f>
        <v>–</v>
      </c>
      <c r="C183" s="17" t="str">
        <f ca="1">IFERROR(1*_xll.BDH($A$1,$C$1,A183,A183),"–")</f>
        <v>–</v>
      </c>
      <c r="D183" s="15" t="str">
        <f t="shared" ca="1" si="9"/>
        <v>–</v>
      </c>
      <c r="E183" s="16" t="str">
        <f t="shared" ca="1" si="10"/>
        <v>–</v>
      </c>
      <c r="F183" s="16" t="e">
        <f t="shared" ca="1" si="11"/>
        <v>#DIV/0!</v>
      </c>
      <c r="G183" s="14" t="str">
        <f t="shared" ca="1" si="4"/>
        <v>–</v>
      </c>
      <c r="H183" s="14" t="str">
        <f ca="1">IFERROR(1*(($B183)/((_xll.BDH($H$1,$B$1,$A183,$A183)*100)/_xll.BDH($I$1,$B$1,$A183,$A183))-1),"–")</f>
        <v>–</v>
      </c>
      <c r="I183" s="15" t="str">
        <f ca="1">IFERROR(1*_xll.BDH($I$3,$B$1,A183,A183),"–")</f>
        <v>–</v>
      </c>
      <c r="J183" s="14" t="str">
        <f t="shared" ca="1" si="5"/>
        <v>–</v>
      </c>
      <c r="K183" s="15" t="str">
        <f ca="1">IFERROR(1*_xll.BDH($K$3,$B$1,A183,A183),"–")</f>
        <v>–</v>
      </c>
      <c r="L183" s="14" t="str">
        <f t="shared" ca="1" si="6"/>
        <v>–</v>
      </c>
      <c r="O183" s="12" t="str">
        <f t="shared" ca="1" si="7"/>
        <v>–</v>
      </c>
      <c r="P183" s="12" t="str">
        <f t="shared" ca="1" si="8"/>
        <v>–</v>
      </c>
      <c r="Q183" s="12" t="str">
        <f ca="1">IF(K183&lt;&gt;"–",LARGE($Q$4:Q182,1)+1,"–")</f>
        <v>–</v>
      </c>
    </row>
    <row r="184" spans="1:17" x14ac:dyDescent="0.2">
      <c r="A184" s="18">
        <f t="shared" si="12"/>
        <v>42874</v>
      </c>
      <c r="B184" s="15" t="str">
        <f ca="1">IFERROR(1*_xll.BDH($A$1,$B$1,A184,A184),"–")</f>
        <v>–</v>
      </c>
      <c r="C184" s="17" t="str">
        <f ca="1">IFERROR(1*_xll.BDH($A$1,$C$1,A184,A184),"–")</f>
        <v>–</v>
      </c>
      <c r="D184" s="15" t="str">
        <f t="shared" ca="1" si="9"/>
        <v>–</v>
      </c>
      <c r="E184" s="16" t="str">
        <f t="shared" ca="1" si="10"/>
        <v>–</v>
      </c>
      <c r="F184" s="16" t="e">
        <f t="shared" ca="1" si="11"/>
        <v>#DIV/0!</v>
      </c>
      <c r="G184" s="14" t="str">
        <f t="shared" ca="1" si="4"/>
        <v>–</v>
      </c>
      <c r="H184" s="14" t="str">
        <f ca="1">IFERROR(1*(($B184)/((_xll.BDH($H$1,$B$1,$A184,$A184)*100)/_xll.BDH($I$1,$B$1,$A184,$A184))-1),"–")</f>
        <v>–</v>
      </c>
      <c r="I184" s="15" t="str">
        <f ca="1">IFERROR(1*_xll.BDH($I$3,$B$1,A184,A184),"–")</f>
        <v>–</v>
      </c>
      <c r="J184" s="14" t="str">
        <f t="shared" ca="1" si="5"/>
        <v>–</v>
      </c>
      <c r="K184" s="15" t="str">
        <f ca="1">IFERROR(1*_xll.BDH($K$3,$B$1,A184,A184),"–")</f>
        <v>–</v>
      </c>
      <c r="L184" s="14" t="str">
        <f t="shared" ca="1" si="6"/>
        <v>–</v>
      </c>
      <c r="O184" s="12" t="str">
        <f t="shared" ca="1" si="7"/>
        <v>–</v>
      </c>
      <c r="P184" s="12" t="str">
        <f t="shared" ca="1" si="8"/>
        <v>–</v>
      </c>
      <c r="Q184" s="12" t="str">
        <f ca="1">IF(K184&lt;&gt;"–",LARGE($Q$4:Q183,1)+1,"–")</f>
        <v>–</v>
      </c>
    </row>
    <row r="185" spans="1:17" x14ac:dyDescent="0.2">
      <c r="A185" s="18">
        <f t="shared" si="12"/>
        <v>42877</v>
      </c>
      <c r="B185" s="15" t="str">
        <f ca="1">IFERROR(1*_xll.BDH($A$1,$B$1,A185,A185),"–")</f>
        <v>–</v>
      </c>
      <c r="C185" s="17" t="str">
        <f ca="1">IFERROR(1*_xll.BDH($A$1,$C$1,A185,A185),"–")</f>
        <v>–</v>
      </c>
      <c r="D185" s="15" t="str">
        <f t="shared" ca="1" si="9"/>
        <v>–</v>
      </c>
      <c r="E185" s="16" t="str">
        <f t="shared" ca="1" si="10"/>
        <v>–</v>
      </c>
      <c r="F185" s="16" t="e">
        <f t="shared" ca="1" si="11"/>
        <v>#DIV/0!</v>
      </c>
      <c r="G185" s="14" t="str">
        <f t="shared" ca="1" si="4"/>
        <v>–</v>
      </c>
      <c r="H185" s="14" t="str">
        <f ca="1">IFERROR(1*(($B185)/((_xll.BDH($H$1,$B$1,$A185,$A185)*100)/_xll.BDH($I$1,$B$1,$A185,$A185))-1),"–")</f>
        <v>–</v>
      </c>
      <c r="I185" s="15" t="str">
        <f ca="1">IFERROR(1*_xll.BDH($I$3,$B$1,A185,A185),"–")</f>
        <v>–</v>
      </c>
      <c r="J185" s="14" t="str">
        <f t="shared" ca="1" si="5"/>
        <v>–</v>
      </c>
      <c r="K185" s="15" t="str">
        <f ca="1">IFERROR(1*_xll.BDH($K$3,$B$1,A185,A185),"–")</f>
        <v>–</v>
      </c>
      <c r="L185" s="14" t="str">
        <f t="shared" ca="1" si="6"/>
        <v>–</v>
      </c>
      <c r="O185" s="12" t="str">
        <f t="shared" ca="1" si="7"/>
        <v>–</v>
      </c>
      <c r="P185" s="12" t="str">
        <f t="shared" ca="1" si="8"/>
        <v>–</v>
      </c>
      <c r="Q185" s="12" t="str">
        <f ca="1">IF(K185&lt;&gt;"–",LARGE($Q$4:Q184,1)+1,"–")</f>
        <v>–</v>
      </c>
    </row>
    <row r="186" spans="1:17" x14ac:dyDescent="0.2">
      <c r="A186" s="18">
        <f t="shared" si="12"/>
        <v>42878</v>
      </c>
      <c r="B186" s="15" t="str">
        <f ca="1">IFERROR(1*_xll.BDH($A$1,$B$1,A186,A186),"–")</f>
        <v>–</v>
      </c>
      <c r="C186" s="17" t="str">
        <f ca="1">IFERROR(1*_xll.BDH($A$1,$C$1,A186,A186),"–")</f>
        <v>–</v>
      </c>
      <c r="D186" s="15" t="str">
        <f t="shared" ca="1" si="9"/>
        <v>–</v>
      </c>
      <c r="E186" s="16" t="str">
        <f t="shared" ca="1" si="10"/>
        <v>–</v>
      </c>
      <c r="F186" s="16" t="e">
        <f t="shared" ca="1" si="11"/>
        <v>#DIV/0!</v>
      </c>
      <c r="G186" s="14" t="str">
        <f t="shared" ca="1" si="4"/>
        <v>–</v>
      </c>
      <c r="H186" s="14" t="str">
        <f ca="1">IFERROR(1*(($B186)/((_xll.BDH($H$1,$B$1,$A186,$A186)*100)/_xll.BDH($I$1,$B$1,$A186,$A186))-1),"–")</f>
        <v>–</v>
      </c>
      <c r="I186" s="15" t="str">
        <f ca="1">IFERROR(1*_xll.BDH($I$3,$B$1,A186,A186),"–")</f>
        <v>–</v>
      </c>
      <c r="J186" s="14" t="str">
        <f t="shared" ca="1" si="5"/>
        <v>–</v>
      </c>
      <c r="K186" s="15" t="str">
        <f ca="1">IFERROR(1*_xll.BDH($K$3,$B$1,A186,A186),"–")</f>
        <v>–</v>
      </c>
      <c r="L186" s="14" t="str">
        <f t="shared" ca="1" si="6"/>
        <v>–</v>
      </c>
      <c r="O186" s="12" t="str">
        <f t="shared" ca="1" si="7"/>
        <v>–</v>
      </c>
      <c r="P186" s="12" t="str">
        <f t="shared" ca="1" si="8"/>
        <v>–</v>
      </c>
      <c r="Q186" s="12" t="str">
        <f ca="1">IF(K186&lt;&gt;"–",LARGE($Q$4:Q185,1)+1,"–")</f>
        <v>–</v>
      </c>
    </row>
    <row r="187" spans="1:17" x14ac:dyDescent="0.2">
      <c r="A187" s="18">
        <f t="shared" si="12"/>
        <v>42879</v>
      </c>
      <c r="B187" s="15" t="str">
        <f ca="1">IFERROR(1*_xll.BDH($A$1,$B$1,A187,A187),"–")</f>
        <v>–</v>
      </c>
      <c r="C187" s="17" t="str">
        <f ca="1">IFERROR(1*_xll.BDH($A$1,$C$1,A187,A187),"–")</f>
        <v>–</v>
      </c>
      <c r="D187" s="15" t="str">
        <f t="shared" ca="1" si="9"/>
        <v>–</v>
      </c>
      <c r="E187" s="16" t="str">
        <f t="shared" ca="1" si="10"/>
        <v>–</v>
      </c>
      <c r="F187" s="16" t="e">
        <f t="shared" ca="1" si="11"/>
        <v>#DIV/0!</v>
      </c>
      <c r="G187" s="14" t="str">
        <f t="shared" ca="1" si="4"/>
        <v>–</v>
      </c>
      <c r="H187" s="14" t="str">
        <f ca="1">IFERROR(1*(($B187)/((_xll.BDH($H$1,$B$1,$A187,$A187)*100)/_xll.BDH($I$1,$B$1,$A187,$A187))-1),"–")</f>
        <v>–</v>
      </c>
      <c r="I187" s="15" t="str">
        <f ca="1">IFERROR(1*_xll.BDH($I$3,$B$1,A187,A187),"–")</f>
        <v>–</v>
      </c>
      <c r="J187" s="14" t="str">
        <f t="shared" ca="1" si="5"/>
        <v>–</v>
      </c>
      <c r="K187" s="15" t="str">
        <f ca="1">IFERROR(1*_xll.BDH($K$3,$B$1,A187,A187),"–")</f>
        <v>–</v>
      </c>
      <c r="L187" s="14" t="str">
        <f t="shared" ca="1" si="6"/>
        <v>–</v>
      </c>
      <c r="O187" s="12" t="str">
        <f t="shared" ca="1" si="7"/>
        <v>–</v>
      </c>
      <c r="P187" s="12" t="str">
        <f t="shared" ca="1" si="8"/>
        <v>–</v>
      </c>
      <c r="Q187" s="12" t="str">
        <f ca="1">IF(K187&lt;&gt;"–",LARGE($Q$4:Q186,1)+1,"–")</f>
        <v>–</v>
      </c>
    </row>
    <row r="188" spans="1:17" x14ac:dyDescent="0.2">
      <c r="A188" s="18">
        <f t="shared" si="12"/>
        <v>42880</v>
      </c>
      <c r="B188" s="15" t="str">
        <f ca="1">IFERROR(1*_xll.BDH($A$1,$B$1,A188,A188),"–")</f>
        <v>–</v>
      </c>
      <c r="C188" s="17" t="str">
        <f ca="1">IFERROR(1*_xll.BDH($A$1,$C$1,A188,A188),"–")</f>
        <v>–</v>
      </c>
      <c r="D188" s="15" t="str">
        <f t="shared" ca="1" si="9"/>
        <v>–</v>
      </c>
      <c r="E188" s="16" t="str">
        <f t="shared" ca="1" si="10"/>
        <v>–</v>
      </c>
      <c r="F188" s="16" t="e">
        <f t="shared" ca="1" si="11"/>
        <v>#DIV/0!</v>
      </c>
      <c r="G188" s="14" t="str">
        <f t="shared" ref="G188:G251" ca="1" si="13">IFERROR(B188/B187-1,"–")</f>
        <v>–</v>
      </c>
      <c r="H188" s="14" t="str">
        <f ca="1">IFERROR(1*(($B188)/((_xll.BDH($H$1,$B$1,$A188,$A188)*100)/_xll.BDH($I$1,$B$1,$A188,$A188))-1),"–")</f>
        <v>–</v>
      </c>
      <c r="I188" s="15" t="str">
        <f ca="1">IFERROR(1*_xll.BDH($I$3,$B$1,A188,A188),"–")</f>
        <v>–</v>
      </c>
      <c r="J188" s="14" t="str">
        <f t="shared" ref="J188:J251" ca="1" si="14">IFERROR(I188/I187-1,"–")</f>
        <v>–</v>
      </c>
      <c r="K188" s="15" t="str">
        <f ca="1">IFERROR(1*_xll.BDH($K$3,$B$1,A188,A188),"–")</f>
        <v>–</v>
      </c>
      <c r="L188" s="14" t="str">
        <f t="shared" ref="L188:L251" ca="1" si="15">IFERROR(K188/K187-1,"–")</f>
        <v>–</v>
      </c>
      <c r="O188" s="12" t="str">
        <f t="shared" ref="O188:O251" ca="1" si="16">IF(B188&lt;&gt;"–",LARGE(O185:O187,1)+1,"–")</f>
        <v>–</v>
      </c>
      <c r="P188" s="12" t="str">
        <f t="shared" ref="P188:P251" ca="1" si="17">IF(I188&lt;&gt;"–",LARGE(P185:P187,1)+1,"–")</f>
        <v>–</v>
      </c>
      <c r="Q188" s="12" t="str">
        <f ca="1">IF(K188&lt;&gt;"–",LARGE($Q$4:Q187,1)+1,"–")</f>
        <v>–</v>
      </c>
    </row>
    <row r="189" spans="1:17" x14ac:dyDescent="0.2">
      <c r="A189" s="18">
        <f t="shared" si="12"/>
        <v>42881</v>
      </c>
      <c r="B189" s="15" t="str">
        <f ca="1">IFERROR(1*_xll.BDH($A$1,$B$1,A189,A189),"–")</f>
        <v>–</v>
      </c>
      <c r="C189" s="17" t="str">
        <f ca="1">IFERROR(1*_xll.BDH($A$1,$C$1,A189,A189),"–")</f>
        <v>–</v>
      </c>
      <c r="D189" s="15" t="str">
        <f t="shared" ca="1" si="9"/>
        <v>–</v>
      </c>
      <c r="E189" s="16" t="str">
        <f t="shared" ca="1" si="10"/>
        <v>–</v>
      </c>
      <c r="F189" s="16" t="e">
        <f t="shared" ca="1" si="11"/>
        <v>#DIV/0!</v>
      </c>
      <c r="G189" s="14" t="str">
        <f t="shared" ca="1" si="13"/>
        <v>–</v>
      </c>
      <c r="H189" s="14" t="str">
        <f ca="1">IFERROR(1*(($B189)/((_xll.BDH($H$1,$B$1,$A189,$A189)*100)/_xll.BDH($I$1,$B$1,$A189,$A189))-1),"–")</f>
        <v>–</v>
      </c>
      <c r="I189" s="15" t="str">
        <f ca="1">IFERROR(1*_xll.BDH($I$3,$B$1,A189,A189),"–")</f>
        <v>–</v>
      </c>
      <c r="J189" s="14" t="str">
        <f t="shared" ca="1" si="14"/>
        <v>–</v>
      </c>
      <c r="K189" s="15" t="str">
        <f ca="1">IFERROR(1*_xll.BDH($K$3,$B$1,A189,A189),"–")</f>
        <v>–</v>
      </c>
      <c r="L189" s="14" t="str">
        <f t="shared" ca="1" si="15"/>
        <v>–</v>
      </c>
      <c r="O189" s="12" t="str">
        <f t="shared" ca="1" si="16"/>
        <v>–</v>
      </c>
      <c r="P189" s="12" t="str">
        <f t="shared" ca="1" si="17"/>
        <v>–</v>
      </c>
      <c r="Q189" s="12" t="str">
        <f ca="1">IF(K189&lt;&gt;"–",LARGE($Q$4:Q188,1)+1,"–")</f>
        <v>–</v>
      </c>
    </row>
    <row r="190" spans="1:17" x14ac:dyDescent="0.2">
      <c r="A190" s="18">
        <f t="shared" si="12"/>
        <v>42885</v>
      </c>
      <c r="B190" s="15" t="str">
        <f ca="1">IFERROR(1*_xll.BDH($A$1,$B$1,A190,A190),"–")</f>
        <v>–</v>
      </c>
      <c r="C190" s="17" t="str">
        <f ca="1">IFERROR(1*_xll.BDH($A$1,$C$1,A190,A190),"–")</f>
        <v>–</v>
      </c>
      <c r="D190" s="15" t="str">
        <f t="shared" ca="1" si="9"/>
        <v>–</v>
      </c>
      <c r="E190" s="16" t="str">
        <f t="shared" ca="1" si="10"/>
        <v>–</v>
      </c>
      <c r="F190" s="16" t="e">
        <f t="shared" ca="1" si="11"/>
        <v>#DIV/0!</v>
      </c>
      <c r="G190" s="14" t="str">
        <f t="shared" ca="1" si="13"/>
        <v>–</v>
      </c>
      <c r="H190" s="14" t="str">
        <f ca="1">IFERROR(1*(($B190)/((_xll.BDH($H$1,$B$1,$A190,$A190)*100)/_xll.BDH($I$1,$B$1,$A190,$A190))-1),"–")</f>
        <v>–</v>
      </c>
      <c r="I190" s="15" t="str">
        <f ca="1">IFERROR(1*_xll.BDH($I$3,$B$1,A190,A190),"–")</f>
        <v>–</v>
      </c>
      <c r="J190" s="14" t="str">
        <f t="shared" ca="1" si="14"/>
        <v>–</v>
      </c>
      <c r="K190" s="15" t="str">
        <f ca="1">IFERROR(1*_xll.BDH($K$3,$B$1,A190,A190),"–")</f>
        <v>–</v>
      </c>
      <c r="L190" s="14" t="str">
        <f t="shared" ca="1" si="15"/>
        <v>–</v>
      </c>
      <c r="O190" s="12" t="str">
        <f t="shared" ca="1" si="16"/>
        <v>–</v>
      </c>
      <c r="P190" s="12" t="str">
        <f t="shared" ca="1" si="17"/>
        <v>–</v>
      </c>
      <c r="Q190" s="12" t="str">
        <f ca="1">IF(K190&lt;&gt;"–",LARGE($Q$4:Q189,1)+1,"–")</f>
        <v>–</v>
      </c>
    </row>
    <row r="191" spans="1:17" x14ac:dyDescent="0.2">
      <c r="A191" s="18">
        <f t="shared" si="12"/>
        <v>42886</v>
      </c>
      <c r="B191" s="15" t="str">
        <f ca="1">IFERROR(1*_xll.BDH($A$1,$B$1,A191,A191),"–")</f>
        <v>–</v>
      </c>
      <c r="C191" s="17" t="str">
        <f ca="1">IFERROR(1*_xll.BDH($A$1,$C$1,A191,A191),"–")</f>
        <v>–</v>
      </c>
      <c r="D191" s="15" t="str">
        <f t="shared" ca="1" si="9"/>
        <v>–</v>
      </c>
      <c r="E191" s="16" t="str">
        <f t="shared" ca="1" si="10"/>
        <v>–</v>
      </c>
      <c r="F191" s="16" t="e">
        <f t="shared" ca="1" si="11"/>
        <v>#DIV/0!</v>
      </c>
      <c r="G191" s="14" t="str">
        <f t="shared" ca="1" si="13"/>
        <v>–</v>
      </c>
      <c r="H191" s="14" t="str">
        <f ca="1">IFERROR(1*(($B191)/((_xll.BDH($H$1,$B$1,$A191,$A191)*100)/_xll.BDH($I$1,$B$1,$A191,$A191))-1),"–")</f>
        <v>–</v>
      </c>
      <c r="I191" s="15" t="str">
        <f ca="1">IFERROR(1*_xll.BDH($I$3,$B$1,A191,A191),"–")</f>
        <v>–</v>
      </c>
      <c r="J191" s="14" t="str">
        <f t="shared" ca="1" si="14"/>
        <v>–</v>
      </c>
      <c r="K191" s="15" t="str">
        <f ca="1">IFERROR(1*_xll.BDH($K$3,$B$1,A191,A191),"–")</f>
        <v>–</v>
      </c>
      <c r="L191" s="14" t="str">
        <f t="shared" ca="1" si="15"/>
        <v>–</v>
      </c>
      <c r="O191" s="12" t="str">
        <f t="shared" ca="1" si="16"/>
        <v>–</v>
      </c>
      <c r="P191" s="12" t="str">
        <f t="shared" ca="1" si="17"/>
        <v>–</v>
      </c>
      <c r="Q191" s="12" t="str">
        <f ca="1">IF(K191&lt;&gt;"–",LARGE($Q$4:Q190,1)+1,"–")</f>
        <v>–</v>
      </c>
    </row>
    <row r="192" spans="1:17" x14ac:dyDescent="0.2">
      <c r="A192" s="18">
        <f t="shared" si="12"/>
        <v>42887</v>
      </c>
      <c r="B192" s="15" t="str">
        <f ca="1">IFERROR(1*_xll.BDH($A$1,$B$1,A192,A192),"–")</f>
        <v>–</v>
      </c>
      <c r="C192" s="17" t="str">
        <f ca="1">IFERROR(1*_xll.BDH($A$1,$C$1,A192,A192),"–")</f>
        <v>–</v>
      </c>
      <c r="D192" s="15" t="str">
        <f t="shared" ca="1" si="9"/>
        <v>–</v>
      </c>
      <c r="E192" s="16" t="str">
        <f t="shared" ca="1" si="10"/>
        <v>–</v>
      </c>
      <c r="F192" s="16" t="e">
        <f t="shared" ca="1" si="11"/>
        <v>#DIV/0!</v>
      </c>
      <c r="G192" s="14" t="str">
        <f t="shared" ca="1" si="13"/>
        <v>–</v>
      </c>
      <c r="H192" s="14" t="str">
        <f ca="1">IFERROR(1*(($B192)/((_xll.BDH($H$1,$B$1,$A192,$A192)*100)/_xll.BDH($I$1,$B$1,$A192,$A192))-1),"–")</f>
        <v>–</v>
      </c>
      <c r="I192" s="15" t="str">
        <f ca="1">IFERROR(1*_xll.BDH($I$3,$B$1,A192,A192),"–")</f>
        <v>–</v>
      </c>
      <c r="J192" s="14" t="str">
        <f t="shared" ca="1" si="14"/>
        <v>–</v>
      </c>
      <c r="K192" s="15" t="str">
        <f ca="1">IFERROR(1*_xll.BDH($K$3,$B$1,A192,A192),"–")</f>
        <v>–</v>
      </c>
      <c r="L192" s="14" t="str">
        <f t="shared" ca="1" si="15"/>
        <v>–</v>
      </c>
      <c r="O192" s="12" t="str">
        <f t="shared" ca="1" si="16"/>
        <v>–</v>
      </c>
      <c r="P192" s="12" t="str">
        <f t="shared" ca="1" si="17"/>
        <v>–</v>
      </c>
      <c r="Q192" s="12" t="str">
        <f ca="1">IF(K192&lt;&gt;"–",LARGE($Q$4:Q191,1)+1,"–")</f>
        <v>–</v>
      </c>
    </row>
    <row r="193" spans="1:17" x14ac:dyDescent="0.2">
      <c r="A193" s="18">
        <f t="shared" si="12"/>
        <v>42888</v>
      </c>
      <c r="B193" s="15" t="str">
        <f ca="1">IFERROR(1*_xll.BDH($A$1,$B$1,A193,A193),"–")</f>
        <v>–</v>
      </c>
      <c r="C193" s="17" t="str">
        <f ca="1">IFERROR(1*_xll.BDH($A$1,$C$1,A193,A193),"–")</f>
        <v>–</v>
      </c>
      <c r="D193" s="15" t="str">
        <f t="shared" ca="1" si="9"/>
        <v>–</v>
      </c>
      <c r="E193" s="16" t="str">
        <f t="shared" ca="1" si="10"/>
        <v>–</v>
      </c>
      <c r="F193" s="16" t="e">
        <f t="shared" ca="1" si="11"/>
        <v>#DIV/0!</v>
      </c>
      <c r="G193" s="14" t="str">
        <f t="shared" ca="1" si="13"/>
        <v>–</v>
      </c>
      <c r="H193" s="14" t="str">
        <f ca="1">IFERROR(1*(($B193)/((_xll.BDH($H$1,$B$1,$A193,$A193)*100)/_xll.BDH($I$1,$B$1,$A193,$A193))-1),"–")</f>
        <v>–</v>
      </c>
      <c r="I193" s="15" t="str">
        <f ca="1">IFERROR(1*_xll.BDH($I$3,$B$1,A193,A193),"–")</f>
        <v>–</v>
      </c>
      <c r="J193" s="14" t="str">
        <f t="shared" ca="1" si="14"/>
        <v>–</v>
      </c>
      <c r="K193" s="15" t="str">
        <f ca="1">IFERROR(1*_xll.BDH($K$3,$B$1,A193,A193),"–")</f>
        <v>–</v>
      </c>
      <c r="L193" s="14" t="str">
        <f t="shared" ca="1" si="15"/>
        <v>–</v>
      </c>
      <c r="O193" s="12" t="str">
        <f t="shared" ca="1" si="16"/>
        <v>–</v>
      </c>
      <c r="P193" s="12" t="str">
        <f t="shared" ca="1" si="17"/>
        <v>–</v>
      </c>
      <c r="Q193" s="12" t="str">
        <f ca="1">IF(K193&lt;&gt;"–",LARGE($Q$4:Q192,1)+1,"–")</f>
        <v>–</v>
      </c>
    </row>
    <row r="194" spans="1:17" x14ac:dyDescent="0.2">
      <c r="A194" s="18">
        <f t="shared" si="12"/>
        <v>42891</v>
      </c>
      <c r="B194" s="15" t="str">
        <f ca="1">IFERROR(1*_xll.BDH($A$1,$B$1,A194,A194),"–")</f>
        <v>–</v>
      </c>
      <c r="C194" s="17" t="str">
        <f ca="1">IFERROR(1*_xll.BDH($A$1,$C$1,A194,A194),"–")</f>
        <v>–</v>
      </c>
      <c r="D194" s="15" t="str">
        <f t="shared" ca="1" si="9"/>
        <v>–</v>
      </c>
      <c r="E194" s="16" t="str">
        <f t="shared" ca="1" si="10"/>
        <v>–</v>
      </c>
      <c r="F194" s="16" t="e">
        <f t="shared" ca="1" si="11"/>
        <v>#DIV/0!</v>
      </c>
      <c r="G194" s="14" t="str">
        <f t="shared" ca="1" si="13"/>
        <v>–</v>
      </c>
      <c r="H194" s="14" t="str">
        <f ca="1">IFERROR(1*(($B194)/((_xll.BDH($H$1,$B$1,$A194,$A194)*100)/_xll.BDH($I$1,$B$1,$A194,$A194))-1),"–")</f>
        <v>–</v>
      </c>
      <c r="I194" s="15" t="str">
        <f ca="1">IFERROR(1*_xll.BDH($I$3,$B$1,A194,A194),"–")</f>
        <v>–</v>
      </c>
      <c r="J194" s="14" t="str">
        <f t="shared" ca="1" si="14"/>
        <v>–</v>
      </c>
      <c r="K194" s="15" t="str">
        <f ca="1">IFERROR(1*_xll.BDH($K$3,$B$1,A194,A194),"–")</f>
        <v>–</v>
      </c>
      <c r="L194" s="14" t="str">
        <f t="shared" ca="1" si="15"/>
        <v>–</v>
      </c>
      <c r="O194" s="12" t="str">
        <f t="shared" ca="1" si="16"/>
        <v>–</v>
      </c>
      <c r="P194" s="12" t="str">
        <f t="shared" ca="1" si="17"/>
        <v>–</v>
      </c>
      <c r="Q194" s="12" t="str">
        <f ca="1">IF(K194&lt;&gt;"–",LARGE($Q$4:Q193,1)+1,"–")</f>
        <v>–</v>
      </c>
    </row>
    <row r="195" spans="1:17" x14ac:dyDescent="0.2">
      <c r="A195" s="18">
        <f t="shared" si="12"/>
        <v>42892</v>
      </c>
      <c r="B195" s="15" t="str">
        <f ca="1">IFERROR(1*_xll.BDH($A$1,$B$1,A195,A195),"–")</f>
        <v>–</v>
      </c>
      <c r="C195" s="17" t="str">
        <f ca="1">IFERROR(1*_xll.BDH($A$1,$C$1,A195,A195),"–")</f>
        <v>–</v>
      </c>
      <c r="D195" s="15">
        <v>3296.4</v>
      </c>
      <c r="E195" s="16" t="str">
        <f t="shared" ca="1" si="10"/>
        <v>–</v>
      </c>
      <c r="F195" s="16" t="e">
        <f t="shared" ca="1" si="11"/>
        <v>#DIV/0!</v>
      </c>
      <c r="G195" s="14" t="str">
        <f t="shared" ca="1" si="13"/>
        <v>–</v>
      </c>
      <c r="H195" s="14" t="str">
        <f ca="1">IFERROR(1*(($B195)/((_xll.BDH($H$1,$B$1,$A195,$A195)*100)/_xll.BDH($I$1,$B$1,$A195,$A195))-1),"–")</f>
        <v>–</v>
      </c>
      <c r="I195" s="15" t="str">
        <f ca="1">IFERROR(1*_xll.BDH($I$3,$B$1,A195,A195),"–")</f>
        <v>–</v>
      </c>
      <c r="J195" s="14" t="str">
        <f t="shared" ca="1" si="14"/>
        <v>–</v>
      </c>
      <c r="K195" s="15" t="str">
        <f ca="1">IFERROR(1*_xll.BDH($K$3,$B$1,A195,A195),"–")</f>
        <v>–</v>
      </c>
      <c r="L195" s="14" t="str">
        <f t="shared" ca="1" si="15"/>
        <v>–</v>
      </c>
      <c r="O195" s="12" t="str">
        <f t="shared" ca="1" si="16"/>
        <v>–</v>
      </c>
      <c r="P195" s="12" t="str">
        <f t="shared" ca="1" si="17"/>
        <v>–</v>
      </c>
      <c r="Q195" s="12" t="str">
        <f ca="1">IF(K195&lt;&gt;"–",LARGE($Q$4:Q194,1)+1,"–")</f>
        <v>–</v>
      </c>
    </row>
    <row r="196" spans="1:17" x14ac:dyDescent="0.2">
      <c r="A196" s="18">
        <f t="shared" si="12"/>
        <v>42893</v>
      </c>
      <c r="B196" s="15" t="str">
        <f ca="1">IFERROR(1*_xll.BDH($A$1,$B$1,A196,A196),"–")</f>
        <v>–</v>
      </c>
      <c r="C196" s="17" t="str">
        <f ca="1">IFERROR(1*_xll.BDH($A$1,$C$1,A196,A196),"–")</f>
        <v>–</v>
      </c>
      <c r="D196" s="15" t="str">
        <f t="shared" ref="D196:D251" ca="1" si="18">IF(TODAY()&gt;A195,IFERROR(AVERAGE(B191:B195)*1.05,"–"),"–")</f>
        <v>–</v>
      </c>
      <c r="E196" s="16" t="str">
        <f t="shared" ref="E196:E251" ca="1" si="19">IF(TODAY()&gt;A195,IFERROR(AVERAGE(C176:C195)*0.25,"–"),"–")</f>
        <v>–</v>
      </c>
      <c r="F196" s="16" t="e">
        <f t="shared" ref="F196:F251" ca="1" si="20">IF(TODAY()&gt;A195,AVERAGE(C71:C196),"–")</f>
        <v>#DIV/0!</v>
      </c>
      <c r="G196" s="14" t="str">
        <f t="shared" ca="1" si="13"/>
        <v>–</v>
      </c>
      <c r="H196" s="14" t="str">
        <f ca="1">IFERROR(1*(($B196)/((_xll.BDH($H$1,$B$1,$A196,$A196)*100)/_xll.BDH($I$1,$B$1,$A196,$A196))-1),"–")</f>
        <v>–</v>
      </c>
      <c r="I196" s="15" t="str">
        <f ca="1">IFERROR(1*_xll.BDH($I$3,$B$1,A196,A196),"–")</f>
        <v>–</v>
      </c>
      <c r="J196" s="14" t="str">
        <f t="shared" ca="1" si="14"/>
        <v>–</v>
      </c>
      <c r="K196" s="15" t="str">
        <f ca="1">IFERROR(1*_xll.BDH($K$3,$B$1,A196,A196),"–")</f>
        <v>–</v>
      </c>
      <c r="L196" s="14" t="str">
        <f t="shared" ca="1" si="15"/>
        <v>–</v>
      </c>
      <c r="O196" s="12" t="str">
        <f t="shared" ca="1" si="16"/>
        <v>–</v>
      </c>
      <c r="P196" s="12" t="str">
        <f t="shared" ca="1" si="17"/>
        <v>–</v>
      </c>
      <c r="Q196" s="12" t="str">
        <f ca="1">IF(K196&lt;&gt;"–",LARGE($Q$4:Q195,1)+1,"–")</f>
        <v>–</v>
      </c>
    </row>
    <row r="197" spans="1:17" x14ac:dyDescent="0.2">
      <c r="A197" s="18">
        <f t="shared" ref="A197:A260" si="21">WORKDAY(A196,1,$S$4:$S$13)</f>
        <v>42894</v>
      </c>
      <c r="B197" s="15" t="str">
        <f ca="1">IFERROR(1*_xll.BDH($A$1,$B$1,A197,A197),"–")</f>
        <v>–</v>
      </c>
      <c r="C197" s="17" t="str">
        <f ca="1">IFERROR(1*_xll.BDH($A$1,$C$1,A197,A197),"–")</f>
        <v>–</v>
      </c>
      <c r="D197" s="15" t="str">
        <f t="shared" ca="1" si="18"/>
        <v>–</v>
      </c>
      <c r="E197" s="16" t="str">
        <f t="shared" ca="1" si="19"/>
        <v>–</v>
      </c>
      <c r="F197" s="16" t="e">
        <f t="shared" ca="1" si="20"/>
        <v>#DIV/0!</v>
      </c>
      <c r="G197" s="14" t="str">
        <f t="shared" ca="1" si="13"/>
        <v>–</v>
      </c>
      <c r="H197" s="14" t="str">
        <f ca="1">IFERROR(1*(($B197)/((_xll.BDH($H$1,$B$1,$A197,$A197)*100)/_xll.BDH($I$1,$B$1,$A197,$A197))-1),"–")</f>
        <v>–</v>
      </c>
      <c r="I197" s="15" t="str">
        <f ca="1">IFERROR(1*_xll.BDH($I$3,$B$1,A197,A197),"–")</f>
        <v>–</v>
      </c>
      <c r="J197" s="14" t="str">
        <f t="shared" ca="1" si="14"/>
        <v>–</v>
      </c>
      <c r="K197" s="15" t="str">
        <f ca="1">IFERROR(1*_xll.BDH($K$3,$B$1,A197,A197),"–")</f>
        <v>–</v>
      </c>
      <c r="L197" s="14" t="str">
        <f t="shared" ca="1" si="15"/>
        <v>–</v>
      </c>
      <c r="O197" s="12" t="str">
        <f t="shared" ca="1" si="16"/>
        <v>–</v>
      </c>
      <c r="P197" s="12" t="str">
        <f t="shared" ca="1" si="17"/>
        <v>–</v>
      </c>
      <c r="Q197" s="12" t="str">
        <f ca="1">IF(K197&lt;&gt;"–",LARGE($Q$4:Q196,1)+1,"–")</f>
        <v>–</v>
      </c>
    </row>
    <row r="198" spans="1:17" x14ac:dyDescent="0.2">
      <c r="A198" s="18">
        <f t="shared" si="21"/>
        <v>42895</v>
      </c>
      <c r="B198" s="15" t="str">
        <f ca="1">IFERROR(1*_xll.BDH($A$1,$B$1,A198,A198),"–")</f>
        <v>–</v>
      </c>
      <c r="C198" s="17" t="str">
        <f ca="1">IFERROR(1*_xll.BDH($A$1,$C$1,A198,A198),"–")</f>
        <v>–</v>
      </c>
      <c r="D198" s="15" t="str">
        <f t="shared" ca="1" si="18"/>
        <v>–</v>
      </c>
      <c r="E198" s="16" t="str">
        <f t="shared" ca="1" si="19"/>
        <v>–</v>
      </c>
      <c r="F198" s="16" t="e">
        <f t="shared" ca="1" si="20"/>
        <v>#DIV/0!</v>
      </c>
      <c r="G198" s="14" t="str">
        <f t="shared" ca="1" si="13"/>
        <v>–</v>
      </c>
      <c r="H198" s="14" t="str">
        <f ca="1">IFERROR(1*(($B198)/((_xll.BDH($H$1,$B$1,$A198,$A198)*100)/_xll.BDH($I$1,$B$1,$A198,$A198))-1),"–")</f>
        <v>–</v>
      </c>
      <c r="I198" s="15" t="str">
        <f ca="1">IFERROR(1*_xll.BDH($I$3,$B$1,A198,A198),"–")</f>
        <v>–</v>
      </c>
      <c r="J198" s="14" t="str">
        <f t="shared" ca="1" si="14"/>
        <v>–</v>
      </c>
      <c r="K198" s="15" t="str">
        <f ca="1">IFERROR(1*_xll.BDH($K$3,$B$1,A198,A198),"–")</f>
        <v>–</v>
      </c>
      <c r="L198" s="14" t="str">
        <f t="shared" ca="1" si="15"/>
        <v>–</v>
      </c>
      <c r="O198" s="12" t="str">
        <f t="shared" ca="1" si="16"/>
        <v>–</v>
      </c>
      <c r="P198" s="12" t="str">
        <f t="shared" ca="1" si="17"/>
        <v>–</v>
      </c>
      <c r="Q198" s="12" t="str">
        <f ca="1">IF(K198&lt;&gt;"–",LARGE($Q$4:Q197,1)+1,"–")</f>
        <v>–</v>
      </c>
    </row>
    <row r="199" spans="1:17" x14ac:dyDescent="0.2">
      <c r="A199" s="18">
        <f t="shared" si="21"/>
        <v>42898</v>
      </c>
      <c r="B199" s="15" t="str">
        <f ca="1">IFERROR(1*_xll.BDH($A$1,$B$1,A199,A199),"–")</f>
        <v>–</v>
      </c>
      <c r="C199" s="17" t="str">
        <f ca="1">IFERROR(1*_xll.BDH($A$1,$C$1,A199,A199),"–")</f>
        <v>–</v>
      </c>
      <c r="D199" s="15" t="str">
        <f t="shared" ca="1" si="18"/>
        <v>–</v>
      </c>
      <c r="E199" s="16" t="str">
        <f t="shared" ca="1" si="19"/>
        <v>–</v>
      </c>
      <c r="F199" s="16" t="e">
        <f t="shared" ca="1" si="20"/>
        <v>#DIV/0!</v>
      </c>
      <c r="G199" s="14" t="str">
        <f t="shared" ca="1" si="13"/>
        <v>–</v>
      </c>
      <c r="H199" s="14" t="str">
        <f ca="1">IFERROR(1*(($B199)/((_xll.BDH($H$1,$B$1,$A199,$A199)*100)/_xll.BDH($I$1,$B$1,$A199,$A199))-1),"–")</f>
        <v>–</v>
      </c>
      <c r="I199" s="15" t="str">
        <f ca="1">IFERROR(1*_xll.BDH($I$3,$B$1,A199,A199),"–")</f>
        <v>–</v>
      </c>
      <c r="J199" s="14" t="str">
        <f t="shared" ca="1" si="14"/>
        <v>–</v>
      </c>
      <c r="K199" s="15" t="str">
        <f ca="1">IFERROR(1*_xll.BDH($K$3,$B$1,A199,A199),"–")</f>
        <v>–</v>
      </c>
      <c r="L199" s="14" t="str">
        <f t="shared" ca="1" si="15"/>
        <v>–</v>
      </c>
      <c r="O199" s="12" t="str">
        <f t="shared" ca="1" si="16"/>
        <v>–</v>
      </c>
      <c r="P199" s="12" t="str">
        <f t="shared" ca="1" si="17"/>
        <v>–</v>
      </c>
      <c r="Q199" s="12" t="str">
        <f ca="1">IF(K199&lt;&gt;"–",LARGE($Q$4:Q198,1)+1,"–")</f>
        <v>–</v>
      </c>
    </row>
    <row r="200" spans="1:17" x14ac:dyDescent="0.2">
      <c r="A200" s="18">
        <f t="shared" si="21"/>
        <v>42899</v>
      </c>
      <c r="B200" s="15" t="str">
        <f ca="1">IFERROR(1*_xll.BDH($A$1,$B$1,A200,A200),"–")</f>
        <v>–</v>
      </c>
      <c r="C200" s="17" t="str">
        <f ca="1">IFERROR(1*_xll.BDH($A$1,$C$1,A200,A200),"–")</f>
        <v>–</v>
      </c>
      <c r="D200" s="15" t="str">
        <f t="shared" ca="1" si="18"/>
        <v>–</v>
      </c>
      <c r="E200" s="16" t="str">
        <f t="shared" ca="1" si="19"/>
        <v>–</v>
      </c>
      <c r="F200" s="16" t="e">
        <f t="shared" ca="1" si="20"/>
        <v>#DIV/0!</v>
      </c>
      <c r="G200" s="14" t="str">
        <f t="shared" ca="1" si="13"/>
        <v>–</v>
      </c>
      <c r="H200" s="14" t="str">
        <f ca="1">IFERROR(1*(($B200)/((_xll.BDH($H$1,$B$1,$A200,$A200)*100)/_xll.BDH($I$1,$B$1,$A200,$A200))-1),"–")</f>
        <v>–</v>
      </c>
      <c r="I200" s="15" t="str">
        <f ca="1">IFERROR(1*_xll.BDH($I$3,$B$1,A200,A200),"–")</f>
        <v>–</v>
      </c>
      <c r="J200" s="14" t="str">
        <f t="shared" ca="1" si="14"/>
        <v>–</v>
      </c>
      <c r="K200" s="15" t="str">
        <f ca="1">IFERROR(1*_xll.BDH($K$3,$B$1,A200,A200),"–")</f>
        <v>–</v>
      </c>
      <c r="L200" s="14" t="str">
        <f t="shared" ca="1" si="15"/>
        <v>–</v>
      </c>
      <c r="O200" s="12" t="str">
        <f t="shared" ca="1" si="16"/>
        <v>–</v>
      </c>
      <c r="P200" s="12" t="str">
        <f t="shared" ca="1" si="17"/>
        <v>–</v>
      </c>
      <c r="Q200" s="12" t="str">
        <f ca="1">IF(K200&lt;&gt;"–",LARGE($Q$4:Q199,1)+1,"–")</f>
        <v>–</v>
      </c>
    </row>
    <row r="201" spans="1:17" x14ac:dyDescent="0.2">
      <c r="A201" s="18">
        <f t="shared" si="21"/>
        <v>42900</v>
      </c>
      <c r="B201" s="15" t="str">
        <f ca="1">IFERROR(1*_xll.BDH($A$1,$B$1,A201,A201),"–")</f>
        <v>–</v>
      </c>
      <c r="C201" s="17" t="str">
        <f ca="1">IFERROR(1*_xll.BDH($A$1,$C$1,A201,A201),"–")</f>
        <v>–</v>
      </c>
      <c r="D201" s="15" t="str">
        <f t="shared" ca="1" si="18"/>
        <v>–</v>
      </c>
      <c r="E201" s="16" t="str">
        <f t="shared" ca="1" si="19"/>
        <v>–</v>
      </c>
      <c r="F201" s="16" t="e">
        <f t="shared" ca="1" si="20"/>
        <v>#DIV/0!</v>
      </c>
      <c r="G201" s="14" t="str">
        <f t="shared" ca="1" si="13"/>
        <v>–</v>
      </c>
      <c r="H201" s="14" t="str">
        <f ca="1">IFERROR(1*(($B201)/((_xll.BDH($H$1,$B$1,$A201,$A201)*100)/_xll.BDH($I$1,$B$1,$A201,$A201))-1),"–")</f>
        <v>–</v>
      </c>
      <c r="I201" s="15" t="str">
        <f ca="1">IFERROR(1*_xll.BDH($I$3,$B$1,A201,A201),"–")</f>
        <v>–</v>
      </c>
      <c r="J201" s="14" t="str">
        <f t="shared" ca="1" si="14"/>
        <v>–</v>
      </c>
      <c r="K201" s="15" t="str">
        <f ca="1">IFERROR(1*_xll.BDH($K$3,$B$1,A201,A201),"–")</f>
        <v>–</v>
      </c>
      <c r="L201" s="14" t="str">
        <f t="shared" ca="1" si="15"/>
        <v>–</v>
      </c>
      <c r="O201" s="12" t="str">
        <f t="shared" ca="1" si="16"/>
        <v>–</v>
      </c>
      <c r="P201" s="12" t="str">
        <f t="shared" ca="1" si="17"/>
        <v>–</v>
      </c>
      <c r="Q201" s="12" t="str">
        <f ca="1">IF(K201&lt;&gt;"–",LARGE($Q$4:Q200,1)+1,"–")</f>
        <v>–</v>
      </c>
    </row>
    <row r="202" spans="1:17" x14ac:dyDescent="0.2">
      <c r="A202" s="18">
        <f t="shared" si="21"/>
        <v>42901</v>
      </c>
      <c r="B202" s="15" t="str">
        <f ca="1">IFERROR(1*_xll.BDH($A$1,$B$1,A202,A202),"–")</f>
        <v>–</v>
      </c>
      <c r="C202" s="17" t="str">
        <f ca="1">IFERROR(1*_xll.BDH($A$1,$C$1,A202,A202),"–")</f>
        <v>–</v>
      </c>
      <c r="D202" s="15" t="str">
        <f t="shared" ca="1" si="18"/>
        <v>–</v>
      </c>
      <c r="E202" s="16" t="str">
        <f t="shared" ca="1" si="19"/>
        <v>–</v>
      </c>
      <c r="F202" s="16" t="e">
        <f t="shared" ca="1" si="20"/>
        <v>#DIV/0!</v>
      </c>
      <c r="G202" s="14" t="str">
        <f t="shared" ca="1" si="13"/>
        <v>–</v>
      </c>
      <c r="H202" s="14" t="str">
        <f ca="1">IFERROR(1*(($B202)/((_xll.BDH($H$1,$B$1,$A202,$A202)*100)/_xll.BDH($I$1,$B$1,$A202,$A202))-1),"–")</f>
        <v>–</v>
      </c>
      <c r="I202" s="15" t="str">
        <f ca="1">IFERROR(1*_xll.BDH($I$3,$B$1,A202,A202),"–")</f>
        <v>–</v>
      </c>
      <c r="J202" s="14" t="str">
        <f t="shared" ca="1" si="14"/>
        <v>–</v>
      </c>
      <c r="K202" s="15" t="str">
        <f ca="1">IFERROR(1*_xll.BDH($K$3,$B$1,A202,A202),"–")</f>
        <v>–</v>
      </c>
      <c r="L202" s="14" t="str">
        <f t="shared" ca="1" si="15"/>
        <v>–</v>
      </c>
      <c r="O202" s="12" t="str">
        <f t="shared" ca="1" si="16"/>
        <v>–</v>
      </c>
      <c r="P202" s="12" t="str">
        <f t="shared" ca="1" si="17"/>
        <v>–</v>
      </c>
      <c r="Q202" s="12" t="str">
        <f ca="1">IF(K202&lt;&gt;"–",LARGE($Q$4:Q201,1)+1,"–")</f>
        <v>–</v>
      </c>
    </row>
    <row r="203" spans="1:17" x14ac:dyDescent="0.2">
      <c r="A203" s="18">
        <f t="shared" si="21"/>
        <v>42902</v>
      </c>
      <c r="B203" s="15" t="str">
        <f ca="1">IFERROR(1*_xll.BDH($A$1,$B$1,A203,A203),"–")</f>
        <v>–</v>
      </c>
      <c r="C203" s="17" t="str">
        <f ca="1">IFERROR(1*_xll.BDH($A$1,$C$1,A203,A203),"–")</f>
        <v>–</v>
      </c>
      <c r="D203" s="15" t="str">
        <f t="shared" ca="1" si="18"/>
        <v>–</v>
      </c>
      <c r="E203" s="16" t="str">
        <f t="shared" ca="1" si="19"/>
        <v>–</v>
      </c>
      <c r="F203" s="16" t="e">
        <f t="shared" ca="1" si="20"/>
        <v>#DIV/0!</v>
      </c>
      <c r="G203" s="14" t="str">
        <f t="shared" ca="1" si="13"/>
        <v>–</v>
      </c>
      <c r="H203" s="14" t="str">
        <f ca="1">IFERROR(1*(($B203)/((_xll.BDH($H$1,$B$1,$A203,$A203)*100)/_xll.BDH($I$1,$B$1,$A203,$A203))-1),"–")</f>
        <v>–</v>
      </c>
      <c r="I203" s="15" t="str">
        <f ca="1">IFERROR(1*_xll.BDH($I$3,$B$1,A203,A203),"–")</f>
        <v>–</v>
      </c>
      <c r="J203" s="14" t="str">
        <f t="shared" ca="1" si="14"/>
        <v>–</v>
      </c>
      <c r="K203" s="15" t="str">
        <f ca="1">IFERROR(1*_xll.BDH($K$3,$B$1,A203,A203),"–")</f>
        <v>–</v>
      </c>
      <c r="L203" s="14" t="str">
        <f t="shared" ca="1" si="15"/>
        <v>–</v>
      </c>
      <c r="O203" s="12" t="str">
        <f t="shared" ca="1" si="16"/>
        <v>–</v>
      </c>
      <c r="P203" s="12" t="str">
        <f t="shared" ca="1" si="17"/>
        <v>–</v>
      </c>
      <c r="Q203" s="12" t="str">
        <f ca="1">IF(K203&lt;&gt;"–",LARGE($Q$4:Q202,1)+1,"–")</f>
        <v>–</v>
      </c>
    </row>
    <row r="204" spans="1:17" x14ac:dyDescent="0.2">
      <c r="A204" s="18">
        <f t="shared" si="21"/>
        <v>42905</v>
      </c>
      <c r="B204" s="15" t="str">
        <f ca="1">IFERROR(1*_xll.BDH($A$1,$B$1,A204,A204),"–")</f>
        <v>–</v>
      </c>
      <c r="C204" s="17" t="str">
        <f ca="1">IFERROR(1*_xll.BDH($A$1,$C$1,A204,A204),"–")</f>
        <v>–</v>
      </c>
      <c r="D204" s="15" t="str">
        <f t="shared" ca="1" si="18"/>
        <v>–</v>
      </c>
      <c r="E204" s="16" t="str">
        <f t="shared" ca="1" si="19"/>
        <v>–</v>
      </c>
      <c r="F204" s="16" t="e">
        <f t="shared" ca="1" si="20"/>
        <v>#DIV/0!</v>
      </c>
      <c r="G204" s="14" t="str">
        <f t="shared" ca="1" si="13"/>
        <v>–</v>
      </c>
      <c r="H204" s="14" t="str">
        <f ca="1">IFERROR(1*(($B204)/((_xll.BDH($H$1,$B$1,$A204,$A204)*100)/_xll.BDH($I$1,$B$1,$A204,$A204))-1),"–")</f>
        <v>–</v>
      </c>
      <c r="I204" s="15" t="str">
        <f ca="1">IFERROR(1*_xll.BDH($I$3,$B$1,A204,A204),"–")</f>
        <v>–</v>
      </c>
      <c r="J204" s="14" t="str">
        <f t="shared" ca="1" si="14"/>
        <v>–</v>
      </c>
      <c r="K204" s="15" t="str">
        <f ca="1">IFERROR(1*_xll.BDH($K$3,$B$1,A204,A204),"–")</f>
        <v>–</v>
      </c>
      <c r="L204" s="14" t="str">
        <f t="shared" ca="1" si="15"/>
        <v>–</v>
      </c>
      <c r="O204" s="12" t="str">
        <f t="shared" ca="1" si="16"/>
        <v>–</v>
      </c>
      <c r="P204" s="12" t="str">
        <f t="shared" ca="1" si="17"/>
        <v>–</v>
      </c>
      <c r="Q204" s="12" t="str">
        <f ca="1">IF(K204&lt;&gt;"–",LARGE($Q$4:Q203,1)+1,"–")</f>
        <v>–</v>
      </c>
    </row>
    <row r="205" spans="1:17" x14ac:dyDescent="0.2">
      <c r="A205" s="18">
        <f t="shared" si="21"/>
        <v>42906</v>
      </c>
      <c r="B205" s="15" t="str">
        <f ca="1">IFERROR(1*_xll.BDH($A$1,$B$1,A205,A205),"–")</f>
        <v>–</v>
      </c>
      <c r="C205" s="17" t="str">
        <f ca="1">IFERROR(1*_xll.BDH($A$1,$C$1,A205,A205),"–")</f>
        <v>–</v>
      </c>
      <c r="D205" s="15" t="str">
        <f t="shared" ca="1" si="18"/>
        <v>–</v>
      </c>
      <c r="E205" s="16" t="str">
        <f t="shared" ca="1" si="19"/>
        <v>–</v>
      </c>
      <c r="F205" s="16" t="e">
        <f t="shared" ca="1" si="20"/>
        <v>#DIV/0!</v>
      </c>
      <c r="G205" s="14" t="str">
        <f t="shared" ca="1" si="13"/>
        <v>–</v>
      </c>
      <c r="H205" s="14" t="str">
        <f ca="1">IFERROR(1*(($B205)/((_xll.BDH($H$1,$B$1,$A205,$A205)*100)/_xll.BDH($I$1,$B$1,$A205,$A205))-1),"–")</f>
        <v>–</v>
      </c>
      <c r="I205" s="15" t="str">
        <f ca="1">IFERROR(1*_xll.BDH($I$3,$B$1,A205,A205),"–")</f>
        <v>–</v>
      </c>
      <c r="J205" s="14" t="str">
        <f t="shared" ca="1" si="14"/>
        <v>–</v>
      </c>
      <c r="K205" s="15" t="str">
        <f ca="1">IFERROR(1*_xll.BDH($K$3,$B$1,A205,A205),"–")</f>
        <v>–</v>
      </c>
      <c r="L205" s="14" t="str">
        <f t="shared" ca="1" si="15"/>
        <v>–</v>
      </c>
      <c r="O205" s="12" t="str">
        <f t="shared" ca="1" si="16"/>
        <v>–</v>
      </c>
      <c r="P205" s="12" t="str">
        <f t="shared" ca="1" si="17"/>
        <v>–</v>
      </c>
      <c r="Q205" s="12" t="str">
        <f ca="1">IF(K205&lt;&gt;"–",LARGE($Q$4:Q204,1)+1,"–")</f>
        <v>–</v>
      </c>
    </row>
    <row r="206" spans="1:17" x14ac:dyDescent="0.2">
      <c r="A206" s="18">
        <f t="shared" si="21"/>
        <v>42907</v>
      </c>
      <c r="B206" s="15" t="str">
        <f ca="1">IFERROR(1*_xll.BDH($A$1,$B$1,A206,A206),"–")</f>
        <v>–</v>
      </c>
      <c r="C206" s="17" t="str">
        <f ca="1">IFERROR(1*_xll.BDH($A$1,$C$1,A206,A206),"–")</f>
        <v>–</v>
      </c>
      <c r="D206" s="15" t="str">
        <f t="shared" ca="1" si="18"/>
        <v>–</v>
      </c>
      <c r="E206" s="16" t="str">
        <f t="shared" ca="1" si="19"/>
        <v>–</v>
      </c>
      <c r="F206" s="16" t="e">
        <f t="shared" ca="1" si="20"/>
        <v>#DIV/0!</v>
      </c>
      <c r="G206" s="14" t="str">
        <f t="shared" ca="1" si="13"/>
        <v>–</v>
      </c>
      <c r="H206" s="14" t="str">
        <f ca="1">IFERROR(1*(($B206)/((_xll.BDH($H$1,$B$1,$A206,$A206)*100)/_xll.BDH($I$1,$B$1,$A206,$A206))-1),"–")</f>
        <v>–</v>
      </c>
      <c r="I206" s="15" t="str">
        <f ca="1">IFERROR(1*_xll.BDH($I$3,$B$1,A206,A206),"–")</f>
        <v>–</v>
      </c>
      <c r="J206" s="14" t="str">
        <f t="shared" ca="1" si="14"/>
        <v>–</v>
      </c>
      <c r="K206" s="15" t="str">
        <f ca="1">IFERROR(1*_xll.BDH($K$3,$B$1,A206,A206),"–")</f>
        <v>–</v>
      </c>
      <c r="L206" s="14" t="str">
        <f t="shared" ca="1" si="15"/>
        <v>–</v>
      </c>
      <c r="O206" s="12" t="str">
        <f t="shared" ca="1" si="16"/>
        <v>–</v>
      </c>
      <c r="P206" s="12" t="str">
        <f t="shared" ca="1" si="17"/>
        <v>–</v>
      </c>
      <c r="Q206" s="12" t="str">
        <f ca="1">IF(K206&lt;&gt;"–",LARGE($Q$4:Q205,1)+1,"–")</f>
        <v>–</v>
      </c>
    </row>
    <row r="207" spans="1:17" x14ac:dyDescent="0.2">
      <c r="A207" s="18">
        <f t="shared" si="21"/>
        <v>42908</v>
      </c>
      <c r="B207" s="15" t="str">
        <f ca="1">IFERROR(1*_xll.BDH($A$1,$B$1,A207,A207),"–")</f>
        <v>–</v>
      </c>
      <c r="C207" s="17" t="str">
        <f ca="1">IFERROR(1*_xll.BDH($A$1,$C$1,A207,A207),"–")</f>
        <v>–</v>
      </c>
      <c r="D207" s="15" t="str">
        <f t="shared" ca="1" si="18"/>
        <v>–</v>
      </c>
      <c r="E207" s="16" t="str">
        <f t="shared" ca="1" si="19"/>
        <v>–</v>
      </c>
      <c r="F207" s="16" t="e">
        <f t="shared" ca="1" si="20"/>
        <v>#DIV/0!</v>
      </c>
      <c r="G207" s="14" t="str">
        <f t="shared" ca="1" si="13"/>
        <v>–</v>
      </c>
      <c r="H207" s="14" t="str">
        <f ca="1">IFERROR(1*(($B207)/((_xll.BDH($H$1,$B$1,$A207,$A207)*100)/_xll.BDH($I$1,$B$1,$A207,$A207))-1),"–")</f>
        <v>–</v>
      </c>
      <c r="I207" s="15" t="str">
        <f ca="1">IFERROR(1*_xll.BDH($I$3,$B$1,A207,A207),"–")</f>
        <v>–</v>
      </c>
      <c r="J207" s="14" t="str">
        <f t="shared" ca="1" si="14"/>
        <v>–</v>
      </c>
      <c r="K207" s="15" t="str">
        <f ca="1">IFERROR(1*_xll.BDH($K$3,$B$1,A207,A207),"–")</f>
        <v>–</v>
      </c>
      <c r="L207" s="14" t="str">
        <f t="shared" ca="1" si="15"/>
        <v>–</v>
      </c>
      <c r="O207" s="12" t="str">
        <f t="shared" ca="1" si="16"/>
        <v>–</v>
      </c>
      <c r="P207" s="12" t="str">
        <f t="shared" ca="1" si="17"/>
        <v>–</v>
      </c>
      <c r="Q207" s="12" t="str">
        <f ca="1">IF(K207&lt;&gt;"–",LARGE($Q$4:Q206,1)+1,"–")</f>
        <v>–</v>
      </c>
    </row>
    <row r="208" spans="1:17" x14ac:dyDescent="0.2">
      <c r="A208" s="18">
        <f t="shared" si="21"/>
        <v>42909</v>
      </c>
      <c r="B208" s="15" t="str">
        <f ca="1">IFERROR(1*_xll.BDH($A$1,$B$1,A208,A208),"–")</f>
        <v>–</v>
      </c>
      <c r="C208" s="17" t="str">
        <f ca="1">IFERROR(1*_xll.BDH($A$1,$C$1,A208,A208),"–")</f>
        <v>–</v>
      </c>
      <c r="D208" s="15" t="str">
        <f t="shared" ca="1" si="18"/>
        <v>–</v>
      </c>
      <c r="E208" s="16" t="str">
        <f t="shared" ca="1" si="19"/>
        <v>–</v>
      </c>
      <c r="F208" s="16" t="e">
        <f t="shared" ca="1" si="20"/>
        <v>#DIV/0!</v>
      </c>
      <c r="G208" s="14" t="str">
        <f t="shared" ca="1" si="13"/>
        <v>–</v>
      </c>
      <c r="H208" s="14" t="str">
        <f ca="1">IFERROR(1*(($B208)/((_xll.BDH($H$1,$B$1,$A208,$A208)*100)/_xll.BDH($I$1,$B$1,$A208,$A208))-1),"–")</f>
        <v>–</v>
      </c>
      <c r="I208" s="15" t="str">
        <f ca="1">IFERROR(1*_xll.BDH($I$3,$B$1,A208,A208),"–")</f>
        <v>–</v>
      </c>
      <c r="J208" s="14" t="str">
        <f t="shared" ca="1" si="14"/>
        <v>–</v>
      </c>
      <c r="K208" s="15" t="str">
        <f ca="1">IFERROR(1*_xll.BDH($K$3,$B$1,A208,A208),"–")</f>
        <v>–</v>
      </c>
      <c r="L208" s="14" t="str">
        <f t="shared" ca="1" si="15"/>
        <v>–</v>
      </c>
      <c r="O208" s="12" t="str">
        <f t="shared" ca="1" si="16"/>
        <v>–</v>
      </c>
      <c r="P208" s="12" t="str">
        <f t="shared" ca="1" si="17"/>
        <v>–</v>
      </c>
      <c r="Q208" s="12" t="str">
        <f ca="1">IF(K208&lt;&gt;"–",LARGE($Q$4:Q207,1)+1,"–")</f>
        <v>–</v>
      </c>
    </row>
    <row r="209" spans="1:17" x14ac:dyDescent="0.2">
      <c r="A209" s="18">
        <f t="shared" si="21"/>
        <v>42912</v>
      </c>
      <c r="B209" s="15" t="str">
        <f ca="1">IFERROR(1*_xll.BDH($A$1,$B$1,A209,A209),"–")</f>
        <v>–</v>
      </c>
      <c r="C209" s="17" t="str">
        <f ca="1">IFERROR(1*_xll.BDH($A$1,$C$1,A209,A209),"–")</f>
        <v>–</v>
      </c>
      <c r="D209" s="15" t="str">
        <f t="shared" ca="1" si="18"/>
        <v>–</v>
      </c>
      <c r="E209" s="16" t="str">
        <f t="shared" ca="1" si="19"/>
        <v>–</v>
      </c>
      <c r="F209" s="16" t="e">
        <f t="shared" ca="1" si="20"/>
        <v>#DIV/0!</v>
      </c>
      <c r="G209" s="14" t="str">
        <f t="shared" ca="1" si="13"/>
        <v>–</v>
      </c>
      <c r="H209" s="14" t="str">
        <f ca="1">IFERROR(1*(($B209)/((_xll.BDH($H$1,$B$1,$A209,$A209)*100)/_xll.BDH($I$1,$B$1,$A209,$A209))-1),"–")</f>
        <v>–</v>
      </c>
      <c r="I209" s="15" t="str">
        <f ca="1">IFERROR(1*_xll.BDH($I$3,$B$1,A209,A209),"–")</f>
        <v>–</v>
      </c>
      <c r="J209" s="14" t="str">
        <f t="shared" ca="1" si="14"/>
        <v>–</v>
      </c>
      <c r="K209" s="15" t="str">
        <f ca="1">IFERROR(1*_xll.BDH($K$3,$B$1,A209,A209),"–")</f>
        <v>–</v>
      </c>
      <c r="L209" s="14" t="str">
        <f t="shared" ca="1" si="15"/>
        <v>–</v>
      </c>
      <c r="O209" s="12" t="str">
        <f t="shared" ca="1" si="16"/>
        <v>–</v>
      </c>
      <c r="P209" s="12" t="str">
        <f t="shared" ca="1" si="17"/>
        <v>–</v>
      </c>
      <c r="Q209" s="12" t="str">
        <f ca="1">IF(K209&lt;&gt;"–",LARGE($Q$4:Q208,1)+1,"–")</f>
        <v>–</v>
      </c>
    </row>
    <row r="210" spans="1:17" x14ac:dyDescent="0.2">
      <c r="A210" s="18">
        <f t="shared" si="21"/>
        <v>42913</v>
      </c>
      <c r="B210" s="15" t="str">
        <f ca="1">IFERROR(1*_xll.BDH($A$1,$B$1,A210,A210),"–")</f>
        <v>–</v>
      </c>
      <c r="C210" s="17" t="str">
        <f ca="1">IFERROR(1*_xll.BDH($A$1,$C$1,A210,A210),"–")</f>
        <v>–</v>
      </c>
      <c r="D210" s="15" t="str">
        <f t="shared" ca="1" si="18"/>
        <v>–</v>
      </c>
      <c r="E210" s="16" t="str">
        <f t="shared" ca="1" si="19"/>
        <v>–</v>
      </c>
      <c r="F210" s="16" t="e">
        <f t="shared" ca="1" si="20"/>
        <v>#DIV/0!</v>
      </c>
      <c r="G210" s="14" t="str">
        <f t="shared" ca="1" si="13"/>
        <v>–</v>
      </c>
      <c r="H210" s="14" t="str">
        <f ca="1">IFERROR(1*(($B210)/((_xll.BDH($H$1,$B$1,$A210,$A210)*100)/_xll.BDH($I$1,$B$1,$A210,$A210))-1),"–")</f>
        <v>–</v>
      </c>
      <c r="I210" s="15" t="str">
        <f ca="1">IFERROR(1*_xll.BDH($I$3,$B$1,A210,A210),"–")</f>
        <v>–</v>
      </c>
      <c r="J210" s="14" t="str">
        <f t="shared" ca="1" si="14"/>
        <v>–</v>
      </c>
      <c r="K210" s="15" t="str">
        <f ca="1">IFERROR(1*_xll.BDH($K$3,$B$1,A210,A210),"–")</f>
        <v>–</v>
      </c>
      <c r="L210" s="14" t="str">
        <f t="shared" ca="1" si="15"/>
        <v>–</v>
      </c>
      <c r="O210" s="12" t="str">
        <f t="shared" ca="1" si="16"/>
        <v>–</v>
      </c>
      <c r="P210" s="12" t="str">
        <f t="shared" ca="1" si="17"/>
        <v>–</v>
      </c>
      <c r="Q210" s="12" t="str">
        <f ca="1">IF(K210&lt;&gt;"–",LARGE($Q$4:Q209,1)+1,"–")</f>
        <v>–</v>
      </c>
    </row>
    <row r="211" spans="1:17" x14ac:dyDescent="0.2">
      <c r="A211" s="18">
        <f t="shared" si="21"/>
        <v>42914</v>
      </c>
      <c r="B211" s="15" t="str">
        <f ca="1">IFERROR(1*_xll.BDH($A$1,$B$1,A211,A211),"–")</f>
        <v>–</v>
      </c>
      <c r="C211" s="17" t="str">
        <f ca="1">IFERROR(1*_xll.BDH($A$1,$C$1,A211,A211),"–")</f>
        <v>–</v>
      </c>
      <c r="D211" s="15" t="str">
        <f t="shared" ca="1" si="18"/>
        <v>–</v>
      </c>
      <c r="E211" s="16" t="str">
        <f t="shared" ca="1" si="19"/>
        <v>–</v>
      </c>
      <c r="F211" s="16" t="e">
        <f t="shared" ca="1" si="20"/>
        <v>#DIV/0!</v>
      </c>
      <c r="G211" s="14" t="str">
        <f t="shared" ca="1" si="13"/>
        <v>–</v>
      </c>
      <c r="H211" s="14" t="str">
        <f ca="1">IFERROR(1*(($B211)/((_xll.BDH($H$1,$B$1,$A211,$A211)*100)/_xll.BDH($I$1,$B$1,$A211,$A211))-1),"–")</f>
        <v>–</v>
      </c>
      <c r="I211" s="15" t="str">
        <f ca="1">IFERROR(1*_xll.BDH($I$3,$B$1,A211,A211),"–")</f>
        <v>–</v>
      </c>
      <c r="J211" s="14" t="str">
        <f t="shared" ca="1" si="14"/>
        <v>–</v>
      </c>
      <c r="K211" s="15" t="str">
        <f ca="1">IFERROR(1*_xll.BDH($K$3,$B$1,A211,A211),"–")</f>
        <v>–</v>
      </c>
      <c r="L211" s="14" t="str">
        <f t="shared" ca="1" si="15"/>
        <v>–</v>
      </c>
      <c r="O211" s="12" t="str">
        <f t="shared" ca="1" si="16"/>
        <v>–</v>
      </c>
      <c r="P211" s="12" t="str">
        <f t="shared" ca="1" si="17"/>
        <v>–</v>
      </c>
      <c r="Q211" s="12" t="str">
        <f ca="1">IF(K211&lt;&gt;"–",LARGE($Q$4:Q210,1)+1,"–")</f>
        <v>–</v>
      </c>
    </row>
    <row r="212" spans="1:17" x14ac:dyDescent="0.2">
      <c r="A212" s="18">
        <f t="shared" si="21"/>
        <v>42915</v>
      </c>
      <c r="B212" s="15" t="str">
        <f ca="1">IFERROR(1*_xll.BDH($A$1,$B$1,A212,A212),"–")</f>
        <v>–</v>
      </c>
      <c r="C212" s="17" t="str">
        <f ca="1">IFERROR(1*_xll.BDH($A$1,$C$1,A212,A212),"–")</f>
        <v>–</v>
      </c>
      <c r="D212" s="15" t="str">
        <f t="shared" ca="1" si="18"/>
        <v>–</v>
      </c>
      <c r="E212" s="16" t="str">
        <f t="shared" ca="1" si="19"/>
        <v>–</v>
      </c>
      <c r="F212" s="16" t="e">
        <f t="shared" ca="1" si="20"/>
        <v>#DIV/0!</v>
      </c>
      <c r="G212" s="14" t="str">
        <f t="shared" ca="1" si="13"/>
        <v>–</v>
      </c>
      <c r="H212" s="14" t="str">
        <f ca="1">IFERROR(1*(($B212)/((_xll.BDH($H$1,$B$1,$A212,$A212)*100)/_xll.BDH($I$1,$B$1,$A212,$A212))-1),"–")</f>
        <v>–</v>
      </c>
      <c r="I212" s="15" t="str">
        <f ca="1">IFERROR(1*_xll.BDH($I$3,$B$1,A212,A212),"–")</f>
        <v>–</v>
      </c>
      <c r="J212" s="14" t="str">
        <f t="shared" ca="1" si="14"/>
        <v>–</v>
      </c>
      <c r="K212" s="15" t="str">
        <f ca="1">IFERROR(1*_xll.BDH($K$3,$B$1,A212,A212),"–")</f>
        <v>–</v>
      </c>
      <c r="L212" s="14" t="str">
        <f t="shared" ca="1" si="15"/>
        <v>–</v>
      </c>
      <c r="O212" s="12" t="str">
        <f t="shared" ca="1" si="16"/>
        <v>–</v>
      </c>
      <c r="P212" s="12" t="str">
        <f t="shared" ca="1" si="17"/>
        <v>–</v>
      </c>
      <c r="Q212" s="12" t="str">
        <f ca="1">IF(K212&lt;&gt;"–",LARGE($Q$4:Q211,1)+1,"–")</f>
        <v>–</v>
      </c>
    </row>
    <row r="213" spans="1:17" x14ac:dyDescent="0.2">
      <c r="A213" s="18">
        <f t="shared" si="21"/>
        <v>42916</v>
      </c>
      <c r="B213" s="15" t="str">
        <f ca="1">IFERROR(1*_xll.BDH($A$1,$B$1,A213,A213),"–")</f>
        <v>–</v>
      </c>
      <c r="C213" s="17" t="str">
        <f ca="1">IFERROR(1*_xll.BDH($A$1,$C$1,A213,A213),"–")</f>
        <v>–</v>
      </c>
      <c r="D213" s="15" t="str">
        <f t="shared" ca="1" si="18"/>
        <v>–</v>
      </c>
      <c r="E213" s="16" t="str">
        <f t="shared" ca="1" si="19"/>
        <v>–</v>
      </c>
      <c r="F213" s="16" t="e">
        <f t="shared" ca="1" si="20"/>
        <v>#DIV/0!</v>
      </c>
      <c r="G213" s="14" t="str">
        <f t="shared" ca="1" si="13"/>
        <v>–</v>
      </c>
      <c r="H213" s="14" t="str">
        <f ca="1">IFERROR(1*(($B213)/((_xll.BDH($H$1,$B$1,$A213,$A213)*100)/_xll.BDH($I$1,$B$1,$A213,$A213))-1),"–")</f>
        <v>–</v>
      </c>
      <c r="I213" s="15" t="str">
        <f ca="1">IFERROR(1*_xll.BDH($I$3,$B$1,A213,A213),"–")</f>
        <v>–</v>
      </c>
      <c r="J213" s="14" t="str">
        <f t="shared" ca="1" si="14"/>
        <v>–</v>
      </c>
      <c r="K213" s="15" t="str">
        <f ca="1">IFERROR(1*_xll.BDH($K$3,$B$1,A213,A213),"–")</f>
        <v>–</v>
      </c>
      <c r="L213" s="14" t="str">
        <f t="shared" ca="1" si="15"/>
        <v>–</v>
      </c>
      <c r="O213" s="12" t="str">
        <f t="shared" ca="1" si="16"/>
        <v>–</v>
      </c>
      <c r="P213" s="12" t="str">
        <f t="shared" ca="1" si="17"/>
        <v>–</v>
      </c>
      <c r="Q213" s="12" t="str">
        <f ca="1">IF(K213&lt;&gt;"–",LARGE($Q$4:Q212,1)+1,"–")</f>
        <v>–</v>
      </c>
    </row>
    <row r="214" spans="1:17" x14ac:dyDescent="0.2">
      <c r="A214" s="18">
        <f t="shared" si="21"/>
        <v>42919</v>
      </c>
      <c r="B214" s="15" t="str">
        <f ca="1">IFERROR(1*_xll.BDH($A$1,$B$1,A214,A214),"–")</f>
        <v>–</v>
      </c>
      <c r="C214" s="17" t="str">
        <f ca="1">IFERROR(1*_xll.BDH($A$1,$C$1,A214,A214),"–")</f>
        <v>–</v>
      </c>
      <c r="D214" s="15" t="str">
        <f t="shared" ca="1" si="18"/>
        <v>–</v>
      </c>
      <c r="E214" s="16" t="str">
        <f t="shared" ca="1" si="19"/>
        <v>–</v>
      </c>
      <c r="F214" s="16" t="e">
        <f t="shared" ca="1" si="20"/>
        <v>#DIV/0!</v>
      </c>
      <c r="G214" s="14" t="str">
        <f t="shared" ca="1" si="13"/>
        <v>–</v>
      </c>
      <c r="H214" s="14" t="str">
        <f ca="1">IFERROR(1*(($B214)/((_xll.BDH($H$1,$B$1,$A214,$A214)*100)/_xll.BDH($I$1,$B$1,$A214,$A214))-1),"–")</f>
        <v>–</v>
      </c>
      <c r="I214" s="15" t="str">
        <f ca="1">IFERROR(1*_xll.BDH($I$3,$B$1,A214,A214),"–")</f>
        <v>–</v>
      </c>
      <c r="J214" s="14" t="str">
        <f t="shared" ca="1" si="14"/>
        <v>–</v>
      </c>
      <c r="K214" s="15" t="str">
        <f ca="1">IFERROR(1*_xll.BDH($K$3,$B$1,A214,A214),"–")</f>
        <v>–</v>
      </c>
      <c r="L214" s="14" t="str">
        <f t="shared" ca="1" si="15"/>
        <v>–</v>
      </c>
      <c r="O214" s="12" t="str">
        <f t="shared" ca="1" si="16"/>
        <v>–</v>
      </c>
      <c r="P214" s="12" t="str">
        <f t="shared" ca="1" si="17"/>
        <v>–</v>
      </c>
      <c r="Q214" s="12" t="str">
        <f ca="1">IF(K214&lt;&gt;"–",LARGE($Q$4:Q213,1)+1,"–")</f>
        <v>–</v>
      </c>
    </row>
    <row r="215" spans="1:17" x14ac:dyDescent="0.2">
      <c r="A215" s="18">
        <f t="shared" si="21"/>
        <v>42920</v>
      </c>
      <c r="B215" s="15" t="str">
        <f ca="1">IFERROR(1*_xll.BDH($A$1,$B$1,A215,A215),"–")</f>
        <v>–</v>
      </c>
      <c r="C215" s="17" t="str">
        <f ca="1">IFERROR(1*_xll.BDH($A$1,$C$1,A215,A215),"–")</f>
        <v>–</v>
      </c>
      <c r="D215" s="15" t="str">
        <f t="shared" ca="1" si="18"/>
        <v>–</v>
      </c>
      <c r="E215" s="16" t="str">
        <f t="shared" ca="1" si="19"/>
        <v>–</v>
      </c>
      <c r="F215" s="16" t="e">
        <f t="shared" ca="1" si="20"/>
        <v>#DIV/0!</v>
      </c>
      <c r="G215" s="14" t="str">
        <f t="shared" ca="1" si="13"/>
        <v>–</v>
      </c>
      <c r="H215" s="14" t="str">
        <f ca="1">IFERROR(1*(($B215)/((_xll.BDH($H$1,$B$1,$A215,$A215)*100)/_xll.BDH($I$1,$B$1,$A215,$A215))-1),"–")</f>
        <v>–</v>
      </c>
      <c r="I215" s="15" t="str">
        <f ca="1">IFERROR(1*_xll.BDH($I$3,$B$1,A215,A215),"–")</f>
        <v>–</v>
      </c>
      <c r="J215" s="14" t="str">
        <f t="shared" ca="1" si="14"/>
        <v>–</v>
      </c>
      <c r="K215" s="15" t="str">
        <f ca="1">IFERROR(1*_xll.BDH($K$3,$B$1,A215,A215),"–")</f>
        <v>–</v>
      </c>
      <c r="L215" s="14" t="str">
        <f t="shared" ca="1" si="15"/>
        <v>–</v>
      </c>
      <c r="O215" s="12" t="str">
        <f t="shared" ca="1" si="16"/>
        <v>–</v>
      </c>
      <c r="P215" s="12" t="str">
        <f t="shared" ca="1" si="17"/>
        <v>–</v>
      </c>
      <c r="Q215" s="12" t="str">
        <f ca="1">IF(K215&lt;&gt;"–",LARGE($Q$4:Q214,1)+1,"–")</f>
        <v>–</v>
      </c>
    </row>
    <row r="216" spans="1:17" x14ac:dyDescent="0.2">
      <c r="A216" s="18">
        <f t="shared" si="21"/>
        <v>42921</v>
      </c>
      <c r="B216" s="15" t="str">
        <f ca="1">IFERROR(1*_xll.BDH($A$1,$B$1,A216,A216),"–")</f>
        <v>–</v>
      </c>
      <c r="C216" s="17" t="str">
        <f ca="1">IFERROR(1*_xll.BDH($A$1,$C$1,A216,A216),"–")</f>
        <v>–</v>
      </c>
      <c r="D216" s="15" t="str">
        <f t="shared" ca="1" si="18"/>
        <v>–</v>
      </c>
      <c r="E216" s="16" t="str">
        <f t="shared" ca="1" si="19"/>
        <v>–</v>
      </c>
      <c r="F216" s="16" t="e">
        <f t="shared" ca="1" si="20"/>
        <v>#DIV/0!</v>
      </c>
      <c r="G216" s="14" t="str">
        <f t="shared" ca="1" si="13"/>
        <v>–</v>
      </c>
      <c r="H216" s="14" t="str">
        <f ca="1">IFERROR(1*(($B216)/((_xll.BDH($H$1,$B$1,$A216,$A216)*100)/_xll.BDH($I$1,$B$1,$A216,$A216))-1),"–")</f>
        <v>–</v>
      </c>
      <c r="I216" s="15" t="str">
        <f ca="1">IFERROR(1*_xll.BDH($I$3,$B$1,A216,A216),"–")</f>
        <v>–</v>
      </c>
      <c r="J216" s="14" t="str">
        <f t="shared" ca="1" si="14"/>
        <v>–</v>
      </c>
      <c r="K216" s="15" t="str">
        <f ca="1">IFERROR(1*_xll.BDH($K$3,$B$1,A216,A216),"–")</f>
        <v>–</v>
      </c>
      <c r="L216" s="14" t="str">
        <f t="shared" ca="1" si="15"/>
        <v>–</v>
      </c>
      <c r="O216" s="12" t="str">
        <f t="shared" ca="1" si="16"/>
        <v>–</v>
      </c>
      <c r="P216" s="12" t="str">
        <f t="shared" ca="1" si="17"/>
        <v>–</v>
      </c>
      <c r="Q216" s="12" t="str">
        <f ca="1">IF(K216&lt;&gt;"–",LARGE($Q$4:Q215,1)+1,"–")</f>
        <v>–</v>
      </c>
    </row>
    <row r="217" spans="1:17" x14ac:dyDescent="0.2">
      <c r="A217" s="18">
        <f t="shared" si="21"/>
        <v>42922</v>
      </c>
      <c r="B217" s="15" t="str">
        <f ca="1">IFERROR(1*_xll.BDH($A$1,$B$1,A217,A217),"–")</f>
        <v>–</v>
      </c>
      <c r="C217" s="17" t="str">
        <f ca="1">IFERROR(1*_xll.BDH($A$1,$C$1,A217,A217),"–")</f>
        <v>–</v>
      </c>
      <c r="D217" s="15" t="str">
        <f t="shared" ca="1" si="18"/>
        <v>–</v>
      </c>
      <c r="E217" s="16" t="str">
        <f t="shared" ca="1" si="19"/>
        <v>–</v>
      </c>
      <c r="F217" s="16" t="e">
        <f t="shared" ca="1" si="20"/>
        <v>#DIV/0!</v>
      </c>
      <c r="G217" s="14" t="str">
        <f t="shared" ca="1" si="13"/>
        <v>–</v>
      </c>
      <c r="H217" s="14" t="str">
        <f ca="1">IFERROR(1*(($B217)/((_xll.BDH($H$1,$B$1,$A217,$A217)*100)/_xll.BDH($I$1,$B$1,$A217,$A217))-1),"–")</f>
        <v>–</v>
      </c>
      <c r="I217" s="15" t="str">
        <f ca="1">IFERROR(1*_xll.BDH($I$3,$B$1,A217,A217),"–")</f>
        <v>–</v>
      </c>
      <c r="J217" s="14" t="str">
        <f t="shared" ca="1" si="14"/>
        <v>–</v>
      </c>
      <c r="K217" s="15" t="str">
        <f ca="1">IFERROR(1*_xll.BDH($K$3,$B$1,A217,A217),"–")</f>
        <v>–</v>
      </c>
      <c r="L217" s="14" t="str">
        <f t="shared" ca="1" si="15"/>
        <v>–</v>
      </c>
      <c r="O217" s="12" t="str">
        <f t="shared" ca="1" si="16"/>
        <v>–</v>
      </c>
      <c r="P217" s="12" t="str">
        <f t="shared" ca="1" si="17"/>
        <v>–</v>
      </c>
      <c r="Q217" s="12" t="str">
        <f ca="1">IF(K217&lt;&gt;"–",LARGE($Q$4:Q216,1)+1,"–")</f>
        <v>–</v>
      </c>
    </row>
    <row r="218" spans="1:17" x14ac:dyDescent="0.2">
      <c r="A218" s="18">
        <f t="shared" si="21"/>
        <v>42923</v>
      </c>
      <c r="B218" s="15" t="str">
        <f ca="1">IFERROR(1*_xll.BDH($A$1,$B$1,A218,A218),"–")</f>
        <v>–</v>
      </c>
      <c r="C218" s="17" t="str">
        <f ca="1">IFERROR(1*_xll.BDH($A$1,$C$1,A218,A218),"–")</f>
        <v>–</v>
      </c>
      <c r="D218" s="15" t="str">
        <f t="shared" ca="1" si="18"/>
        <v>–</v>
      </c>
      <c r="E218" s="16" t="str">
        <f t="shared" ca="1" si="19"/>
        <v>–</v>
      </c>
      <c r="F218" s="16" t="e">
        <f t="shared" ca="1" si="20"/>
        <v>#DIV/0!</v>
      </c>
      <c r="G218" s="14" t="str">
        <f t="shared" ca="1" si="13"/>
        <v>–</v>
      </c>
      <c r="H218" s="14" t="str">
        <f ca="1">IFERROR(1*(($B218)/((_xll.BDH($H$1,$B$1,$A218,$A218)*100)/_xll.BDH($I$1,$B$1,$A218,$A218))-1),"–")</f>
        <v>–</v>
      </c>
      <c r="I218" s="15" t="str">
        <f ca="1">IFERROR(1*_xll.BDH($I$3,$B$1,A218,A218),"–")</f>
        <v>–</v>
      </c>
      <c r="J218" s="14" t="str">
        <f t="shared" ca="1" si="14"/>
        <v>–</v>
      </c>
      <c r="K218" s="15" t="str">
        <f ca="1">IFERROR(1*_xll.BDH($K$3,$B$1,A218,A218),"–")</f>
        <v>–</v>
      </c>
      <c r="L218" s="14" t="str">
        <f t="shared" ca="1" si="15"/>
        <v>–</v>
      </c>
      <c r="O218" s="12" t="str">
        <f t="shared" ca="1" si="16"/>
        <v>–</v>
      </c>
      <c r="P218" s="12" t="str">
        <f t="shared" ca="1" si="17"/>
        <v>–</v>
      </c>
      <c r="Q218" s="12" t="str">
        <f ca="1">IF(K218&lt;&gt;"–",LARGE($Q$4:Q217,1)+1,"–")</f>
        <v>–</v>
      </c>
    </row>
    <row r="219" spans="1:17" x14ac:dyDescent="0.2">
      <c r="A219" s="18">
        <f t="shared" si="21"/>
        <v>42926</v>
      </c>
      <c r="B219" s="15" t="str">
        <f ca="1">IFERROR(1*_xll.BDH($A$1,$B$1,A219,A219),"–")</f>
        <v>–</v>
      </c>
      <c r="C219" s="17" t="str">
        <f ca="1">IFERROR(1*_xll.BDH($A$1,$C$1,A219,A219),"–")</f>
        <v>–</v>
      </c>
      <c r="D219" s="15" t="str">
        <f t="shared" ca="1" si="18"/>
        <v>–</v>
      </c>
      <c r="E219" s="16" t="str">
        <f t="shared" ca="1" si="19"/>
        <v>–</v>
      </c>
      <c r="F219" s="16" t="e">
        <f t="shared" ca="1" si="20"/>
        <v>#DIV/0!</v>
      </c>
      <c r="G219" s="14" t="str">
        <f t="shared" ca="1" si="13"/>
        <v>–</v>
      </c>
      <c r="H219" s="14" t="str">
        <f ca="1">IFERROR(1*(($B219)/((_xll.BDH($H$1,$B$1,$A219,$A219)*100)/_xll.BDH($I$1,$B$1,$A219,$A219))-1),"–")</f>
        <v>–</v>
      </c>
      <c r="I219" s="15" t="str">
        <f ca="1">IFERROR(1*_xll.BDH($I$3,$B$1,A219,A219),"–")</f>
        <v>–</v>
      </c>
      <c r="J219" s="14" t="str">
        <f t="shared" ca="1" si="14"/>
        <v>–</v>
      </c>
      <c r="K219" s="15" t="str">
        <f ca="1">IFERROR(1*_xll.BDH($K$3,$B$1,A219,A219),"–")</f>
        <v>–</v>
      </c>
      <c r="L219" s="14" t="str">
        <f t="shared" ca="1" si="15"/>
        <v>–</v>
      </c>
      <c r="O219" s="12" t="str">
        <f t="shared" ca="1" si="16"/>
        <v>–</v>
      </c>
      <c r="P219" s="12" t="str">
        <f t="shared" ca="1" si="17"/>
        <v>–</v>
      </c>
      <c r="Q219" s="12" t="str">
        <f ca="1">IF(K219&lt;&gt;"–",LARGE($Q$4:Q218,1)+1,"–")</f>
        <v>–</v>
      </c>
    </row>
    <row r="220" spans="1:17" x14ac:dyDescent="0.2">
      <c r="A220" s="18">
        <f t="shared" si="21"/>
        <v>42927</v>
      </c>
      <c r="B220" s="15" t="str">
        <f ca="1">IFERROR(1*_xll.BDH($A$1,$B$1,A220,A220),"–")</f>
        <v>–</v>
      </c>
      <c r="C220" s="17" t="str">
        <f ca="1">IFERROR(1*_xll.BDH($A$1,$C$1,A220,A220),"–")</f>
        <v>–</v>
      </c>
      <c r="D220" s="15" t="str">
        <f t="shared" ca="1" si="18"/>
        <v>–</v>
      </c>
      <c r="E220" s="16" t="str">
        <f t="shared" ca="1" si="19"/>
        <v>–</v>
      </c>
      <c r="F220" s="16" t="e">
        <f t="shared" ca="1" si="20"/>
        <v>#DIV/0!</v>
      </c>
      <c r="G220" s="14" t="str">
        <f t="shared" ca="1" si="13"/>
        <v>–</v>
      </c>
      <c r="H220" s="14" t="str">
        <f ca="1">IFERROR(1*(($B220)/((_xll.BDH($H$1,$B$1,$A220,$A220)*100)/_xll.BDH($I$1,$B$1,$A220,$A220))-1),"–")</f>
        <v>–</v>
      </c>
      <c r="I220" s="15" t="str">
        <f ca="1">IFERROR(1*_xll.BDH($I$3,$B$1,A220,A220),"–")</f>
        <v>–</v>
      </c>
      <c r="J220" s="14" t="str">
        <f t="shared" ca="1" si="14"/>
        <v>–</v>
      </c>
      <c r="K220" s="15" t="str">
        <f ca="1">IFERROR(1*_xll.BDH($K$3,$B$1,A220,A220),"–")</f>
        <v>–</v>
      </c>
      <c r="L220" s="14" t="str">
        <f t="shared" ca="1" si="15"/>
        <v>–</v>
      </c>
      <c r="O220" s="12" t="str">
        <f t="shared" ca="1" si="16"/>
        <v>–</v>
      </c>
      <c r="P220" s="12" t="str">
        <f t="shared" ca="1" si="17"/>
        <v>–</v>
      </c>
      <c r="Q220" s="12" t="str">
        <f ca="1">IF(K220&lt;&gt;"–",LARGE($Q$4:Q219,1)+1,"–")</f>
        <v>–</v>
      </c>
    </row>
    <row r="221" spans="1:17" x14ac:dyDescent="0.2">
      <c r="A221" s="18">
        <f t="shared" si="21"/>
        <v>42928</v>
      </c>
      <c r="B221" s="15" t="str">
        <f ca="1">IFERROR(1*_xll.BDH($A$1,$B$1,A221,A221),"–")</f>
        <v>–</v>
      </c>
      <c r="C221" s="17" t="str">
        <f ca="1">IFERROR(1*_xll.BDH($A$1,$C$1,A221,A221),"–")</f>
        <v>–</v>
      </c>
      <c r="D221" s="15" t="str">
        <f t="shared" ca="1" si="18"/>
        <v>–</v>
      </c>
      <c r="E221" s="16" t="str">
        <f t="shared" ca="1" si="19"/>
        <v>–</v>
      </c>
      <c r="F221" s="16" t="e">
        <f t="shared" ca="1" si="20"/>
        <v>#DIV/0!</v>
      </c>
      <c r="G221" s="14" t="str">
        <f t="shared" ca="1" si="13"/>
        <v>–</v>
      </c>
      <c r="H221" s="14" t="str">
        <f ca="1">IFERROR(1*(($B221)/((_xll.BDH($H$1,$B$1,$A221,$A221)*100)/_xll.BDH($I$1,$B$1,$A221,$A221))-1),"–")</f>
        <v>–</v>
      </c>
      <c r="I221" s="15" t="str">
        <f ca="1">IFERROR(1*_xll.BDH($I$3,$B$1,A221,A221),"–")</f>
        <v>–</v>
      </c>
      <c r="J221" s="14" t="str">
        <f t="shared" ca="1" si="14"/>
        <v>–</v>
      </c>
      <c r="K221" s="15" t="str">
        <f ca="1">IFERROR(1*_xll.BDH($K$3,$B$1,A221,A221),"–")</f>
        <v>–</v>
      </c>
      <c r="L221" s="14" t="str">
        <f t="shared" ca="1" si="15"/>
        <v>–</v>
      </c>
      <c r="O221" s="12" t="str">
        <f t="shared" ca="1" si="16"/>
        <v>–</v>
      </c>
      <c r="P221" s="12" t="str">
        <f t="shared" ca="1" si="17"/>
        <v>–</v>
      </c>
      <c r="Q221" s="12" t="str">
        <f ca="1">IF(K221&lt;&gt;"–",LARGE($Q$4:Q220,1)+1,"–")</f>
        <v>–</v>
      </c>
    </row>
    <row r="222" spans="1:17" x14ac:dyDescent="0.2">
      <c r="A222" s="18">
        <f t="shared" si="21"/>
        <v>42929</v>
      </c>
      <c r="B222" s="15" t="str">
        <f ca="1">IFERROR(1*_xll.BDH($A$1,$B$1,A222,A222),"–")</f>
        <v>–</v>
      </c>
      <c r="C222" s="17" t="str">
        <f ca="1">IFERROR(1*_xll.BDH($A$1,$C$1,A222,A222),"–")</f>
        <v>–</v>
      </c>
      <c r="D222" s="15" t="str">
        <f t="shared" ca="1" si="18"/>
        <v>–</v>
      </c>
      <c r="E222" s="16" t="str">
        <f t="shared" ca="1" si="19"/>
        <v>–</v>
      </c>
      <c r="F222" s="16" t="e">
        <f t="shared" ca="1" si="20"/>
        <v>#DIV/0!</v>
      </c>
      <c r="G222" s="14" t="str">
        <f t="shared" ca="1" si="13"/>
        <v>–</v>
      </c>
      <c r="H222" s="14" t="str">
        <f ca="1">IFERROR(1*(($B222)/((_xll.BDH($H$1,$B$1,$A222,$A222)*100)/_xll.BDH($I$1,$B$1,$A222,$A222))-1),"–")</f>
        <v>–</v>
      </c>
      <c r="I222" s="15" t="str">
        <f ca="1">IFERROR(1*_xll.BDH($I$3,$B$1,A222,A222),"–")</f>
        <v>–</v>
      </c>
      <c r="J222" s="14" t="str">
        <f t="shared" ca="1" si="14"/>
        <v>–</v>
      </c>
      <c r="K222" s="15" t="str">
        <f ca="1">IFERROR(1*_xll.BDH($K$3,$B$1,A222,A222),"–")</f>
        <v>–</v>
      </c>
      <c r="L222" s="14" t="str">
        <f t="shared" ca="1" si="15"/>
        <v>–</v>
      </c>
      <c r="O222" s="12" t="str">
        <f t="shared" ca="1" si="16"/>
        <v>–</v>
      </c>
      <c r="P222" s="12" t="str">
        <f t="shared" ca="1" si="17"/>
        <v>–</v>
      </c>
      <c r="Q222" s="12" t="str">
        <f ca="1">IF(K222&lt;&gt;"–",LARGE($Q$4:Q221,1)+1,"–")</f>
        <v>–</v>
      </c>
    </row>
    <row r="223" spans="1:17" x14ac:dyDescent="0.2">
      <c r="A223" s="18">
        <f t="shared" si="21"/>
        <v>42930</v>
      </c>
      <c r="B223" s="15" t="str">
        <f ca="1">IFERROR(1*_xll.BDH($A$1,$B$1,A223,A223),"–")</f>
        <v>–</v>
      </c>
      <c r="C223" s="17" t="str">
        <f ca="1">IFERROR(1*_xll.BDH($A$1,$C$1,A223,A223),"–")</f>
        <v>–</v>
      </c>
      <c r="D223" s="15" t="str">
        <f t="shared" ca="1" si="18"/>
        <v>–</v>
      </c>
      <c r="E223" s="16" t="str">
        <f t="shared" ca="1" si="19"/>
        <v>–</v>
      </c>
      <c r="F223" s="16" t="e">
        <f t="shared" ca="1" si="20"/>
        <v>#DIV/0!</v>
      </c>
      <c r="G223" s="14" t="str">
        <f t="shared" ca="1" si="13"/>
        <v>–</v>
      </c>
      <c r="H223" s="14" t="str">
        <f ca="1">IFERROR(1*(($B223)/((_xll.BDH($H$1,$B$1,$A223,$A223)*100)/_xll.BDH($I$1,$B$1,$A223,$A223))-1),"–")</f>
        <v>–</v>
      </c>
      <c r="I223" s="15" t="str">
        <f ca="1">IFERROR(1*_xll.BDH($I$3,$B$1,A223,A223),"–")</f>
        <v>–</v>
      </c>
      <c r="J223" s="14" t="str">
        <f t="shared" ca="1" si="14"/>
        <v>–</v>
      </c>
      <c r="K223" s="15" t="str">
        <f ca="1">IFERROR(1*_xll.BDH($K$3,$B$1,A223,A223),"–")</f>
        <v>–</v>
      </c>
      <c r="L223" s="14" t="str">
        <f t="shared" ca="1" si="15"/>
        <v>–</v>
      </c>
      <c r="O223" s="12" t="str">
        <f t="shared" ca="1" si="16"/>
        <v>–</v>
      </c>
      <c r="P223" s="12" t="str">
        <f t="shared" ca="1" si="17"/>
        <v>–</v>
      </c>
      <c r="Q223" s="12" t="str">
        <f ca="1">IF(K223&lt;&gt;"–",LARGE($Q$4:Q222,1)+1,"–")</f>
        <v>–</v>
      </c>
    </row>
    <row r="224" spans="1:17" x14ac:dyDescent="0.2">
      <c r="A224" s="18">
        <f t="shared" si="21"/>
        <v>42933</v>
      </c>
      <c r="B224" s="15" t="str">
        <f ca="1">IFERROR(1*_xll.BDH($A$1,$B$1,A224,A224),"–")</f>
        <v>–</v>
      </c>
      <c r="C224" s="17" t="str">
        <f ca="1">IFERROR(1*_xll.BDH($A$1,$C$1,A224,A224),"–")</f>
        <v>–</v>
      </c>
      <c r="D224" s="15" t="str">
        <f t="shared" ca="1" si="18"/>
        <v>–</v>
      </c>
      <c r="E224" s="16" t="str">
        <f t="shared" ca="1" si="19"/>
        <v>–</v>
      </c>
      <c r="F224" s="16" t="e">
        <f t="shared" ca="1" si="20"/>
        <v>#DIV/0!</v>
      </c>
      <c r="G224" s="14" t="str">
        <f t="shared" ca="1" si="13"/>
        <v>–</v>
      </c>
      <c r="H224" s="14" t="str">
        <f ca="1">IFERROR(1*(($B224)/((_xll.BDH($H$1,$B$1,$A224,$A224)*100)/_xll.BDH($I$1,$B$1,$A224,$A224))-1),"–")</f>
        <v>–</v>
      </c>
      <c r="I224" s="15" t="str">
        <f ca="1">IFERROR(1*_xll.BDH($I$3,$B$1,A224,A224),"–")</f>
        <v>–</v>
      </c>
      <c r="J224" s="14" t="str">
        <f t="shared" ca="1" si="14"/>
        <v>–</v>
      </c>
      <c r="K224" s="15" t="str">
        <f ca="1">IFERROR(1*_xll.BDH($K$3,$B$1,A224,A224),"–")</f>
        <v>–</v>
      </c>
      <c r="L224" s="14" t="str">
        <f t="shared" ca="1" si="15"/>
        <v>–</v>
      </c>
      <c r="O224" s="12" t="str">
        <f t="shared" ca="1" si="16"/>
        <v>–</v>
      </c>
      <c r="P224" s="12" t="str">
        <f t="shared" ca="1" si="17"/>
        <v>–</v>
      </c>
      <c r="Q224" s="12" t="str">
        <f ca="1">IF(K224&lt;&gt;"–",LARGE($Q$4:Q223,1)+1,"–")</f>
        <v>–</v>
      </c>
    </row>
    <row r="225" spans="1:17" x14ac:dyDescent="0.2">
      <c r="A225" s="18">
        <f t="shared" si="21"/>
        <v>42934</v>
      </c>
      <c r="B225" s="15" t="str">
        <f ca="1">IFERROR(1*_xll.BDH($A$1,$B$1,A225,A225),"–")</f>
        <v>–</v>
      </c>
      <c r="C225" s="17" t="str">
        <f ca="1">IFERROR(1*_xll.BDH($A$1,$C$1,A225,A225),"–")</f>
        <v>–</v>
      </c>
      <c r="D225" s="15" t="str">
        <f t="shared" ca="1" si="18"/>
        <v>–</v>
      </c>
      <c r="E225" s="16" t="str">
        <f t="shared" ca="1" si="19"/>
        <v>–</v>
      </c>
      <c r="F225" s="16" t="e">
        <f t="shared" ca="1" si="20"/>
        <v>#DIV/0!</v>
      </c>
      <c r="G225" s="14" t="str">
        <f t="shared" ca="1" si="13"/>
        <v>–</v>
      </c>
      <c r="H225" s="14" t="str">
        <f ca="1">IFERROR(1*(($B225)/((_xll.BDH($H$1,$B$1,$A225,$A225)*100)/_xll.BDH($I$1,$B$1,$A225,$A225))-1),"–")</f>
        <v>–</v>
      </c>
      <c r="I225" s="15" t="str">
        <f ca="1">IFERROR(1*_xll.BDH($I$3,$B$1,A225,A225),"–")</f>
        <v>–</v>
      </c>
      <c r="J225" s="14" t="str">
        <f t="shared" ca="1" si="14"/>
        <v>–</v>
      </c>
      <c r="K225" s="15" t="str">
        <f ca="1">IFERROR(1*_xll.BDH($K$3,$B$1,A225,A225),"–")</f>
        <v>–</v>
      </c>
      <c r="L225" s="14" t="str">
        <f t="shared" ca="1" si="15"/>
        <v>–</v>
      </c>
      <c r="O225" s="12" t="str">
        <f t="shared" ca="1" si="16"/>
        <v>–</v>
      </c>
      <c r="P225" s="12" t="str">
        <f t="shared" ca="1" si="17"/>
        <v>–</v>
      </c>
      <c r="Q225" s="12" t="str">
        <f ca="1">IF(K225&lt;&gt;"–",LARGE($Q$4:Q224,1)+1,"–")</f>
        <v>–</v>
      </c>
    </row>
    <row r="226" spans="1:17" x14ac:dyDescent="0.2">
      <c r="A226" s="18">
        <f t="shared" si="21"/>
        <v>42935</v>
      </c>
      <c r="B226" s="15" t="str">
        <f ca="1">IFERROR(1*_xll.BDH($A$1,$B$1,A226,A226),"–")</f>
        <v>–</v>
      </c>
      <c r="C226" s="17" t="str">
        <f ca="1">IFERROR(1*_xll.BDH($A$1,$C$1,A226,A226),"–")</f>
        <v>–</v>
      </c>
      <c r="D226" s="15" t="str">
        <f t="shared" ca="1" si="18"/>
        <v>–</v>
      </c>
      <c r="E226" s="16" t="str">
        <f t="shared" ca="1" si="19"/>
        <v>–</v>
      </c>
      <c r="F226" s="16" t="e">
        <f t="shared" ca="1" si="20"/>
        <v>#DIV/0!</v>
      </c>
      <c r="G226" s="14" t="str">
        <f t="shared" ca="1" si="13"/>
        <v>–</v>
      </c>
      <c r="H226" s="14" t="str">
        <f ca="1">IFERROR(1*(($B226)/((_xll.BDH($H$1,$B$1,$A226,$A226)*100)/_xll.BDH($I$1,$B$1,$A226,$A226))-1),"–")</f>
        <v>–</v>
      </c>
      <c r="I226" s="15" t="str">
        <f ca="1">IFERROR(1*_xll.BDH($I$3,$B$1,A226,A226),"–")</f>
        <v>–</v>
      </c>
      <c r="J226" s="14" t="str">
        <f t="shared" ca="1" si="14"/>
        <v>–</v>
      </c>
      <c r="K226" s="15" t="str">
        <f ca="1">IFERROR(1*_xll.BDH($K$3,$B$1,A226,A226),"–")</f>
        <v>–</v>
      </c>
      <c r="L226" s="14" t="str">
        <f t="shared" ca="1" si="15"/>
        <v>–</v>
      </c>
      <c r="O226" s="12" t="str">
        <f t="shared" ca="1" si="16"/>
        <v>–</v>
      </c>
      <c r="P226" s="12" t="str">
        <f t="shared" ca="1" si="17"/>
        <v>–</v>
      </c>
      <c r="Q226" s="12" t="str">
        <f ca="1">IF(K226&lt;&gt;"–",LARGE($Q$4:Q225,1)+1,"–")</f>
        <v>–</v>
      </c>
    </row>
    <row r="227" spans="1:17" x14ac:dyDescent="0.2">
      <c r="A227" s="18">
        <f t="shared" si="21"/>
        <v>42936</v>
      </c>
      <c r="B227" s="15" t="str">
        <f ca="1">IFERROR(1*_xll.BDH($A$1,$B$1,A227,A227),"–")</f>
        <v>–</v>
      </c>
      <c r="C227" s="17" t="str">
        <f ca="1">IFERROR(1*_xll.BDH($A$1,$C$1,A227,A227),"–")</f>
        <v>–</v>
      </c>
      <c r="D227" s="15" t="str">
        <f t="shared" ca="1" si="18"/>
        <v>–</v>
      </c>
      <c r="E227" s="16" t="str">
        <f t="shared" ca="1" si="19"/>
        <v>–</v>
      </c>
      <c r="F227" s="16" t="e">
        <f t="shared" ca="1" si="20"/>
        <v>#DIV/0!</v>
      </c>
      <c r="G227" s="14" t="str">
        <f t="shared" ca="1" si="13"/>
        <v>–</v>
      </c>
      <c r="H227" s="14" t="str">
        <f ca="1">IFERROR(1*(($B227)/((_xll.BDH($H$1,$B$1,$A227,$A227)*100)/_xll.BDH($I$1,$B$1,$A227,$A227))-1),"–")</f>
        <v>–</v>
      </c>
      <c r="I227" s="15" t="str">
        <f ca="1">IFERROR(1*_xll.BDH($I$3,$B$1,A227,A227),"–")</f>
        <v>–</v>
      </c>
      <c r="J227" s="14" t="str">
        <f t="shared" ca="1" si="14"/>
        <v>–</v>
      </c>
      <c r="K227" s="15" t="str">
        <f ca="1">IFERROR(1*_xll.BDH($K$3,$B$1,A227,A227),"–")</f>
        <v>–</v>
      </c>
      <c r="L227" s="14" t="str">
        <f t="shared" ca="1" si="15"/>
        <v>–</v>
      </c>
      <c r="O227" s="12" t="str">
        <f t="shared" ca="1" si="16"/>
        <v>–</v>
      </c>
      <c r="P227" s="12" t="str">
        <f t="shared" ca="1" si="17"/>
        <v>–</v>
      </c>
      <c r="Q227" s="12" t="str">
        <f ca="1">IF(K227&lt;&gt;"–",LARGE($Q$4:Q226,1)+1,"–")</f>
        <v>–</v>
      </c>
    </row>
    <row r="228" spans="1:17" x14ac:dyDescent="0.2">
      <c r="A228" s="18">
        <f t="shared" si="21"/>
        <v>42937</v>
      </c>
      <c r="B228" s="15" t="str">
        <f ca="1">IFERROR(1*_xll.BDH($A$1,$B$1,A228,A228),"–")</f>
        <v>–</v>
      </c>
      <c r="C228" s="17" t="str">
        <f ca="1">IFERROR(1*_xll.BDH($A$1,$C$1,A228,A228),"–")</f>
        <v>–</v>
      </c>
      <c r="D228" s="15" t="str">
        <f t="shared" ca="1" si="18"/>
        <v>–</v>
      </c>
      <c r="E228" s="16" t="str">
        <f t="shared" ca="1" si="19"/>
        <v>–</v>
      </c>
      <c r="F228" s="16" t="e">
        <f t="shared" ca="1" si="20"/>
        <v>#DIV/0!</v>
      </c>
      <c r="G228" s="14" t="str">
        <f t="shared" ca="1" si="13"/>
        <v>–</v>
      </c>
      <c r="H228" s="14" t="str">
        <f ca="1">IFERROR(1*(($B228)/((_xll.BDH($H$1,$B$1,$A228,$A228)*100)/_xll.BDH($I$1,$B$1,$A228,$A228))-1),"–")</f>
        <v>–</v>
      </c>
      <c r="I228" s="15" t="str">
        <f ca="1">IFERROR(1*_xll.BDH($I$3,$B$1,A228,A228),"–")</f>
        <v>–</v>
      </c>
      <c r="J228" s="14" t="str">
        <f t="shared" ca="1" si="14"/>
        <v>–</v>
      </c>
      <c r="K228" s="15" t="str">
        <f ca="1">IFERROR(1*_xll.BDH($K$3,$B$1,A228,A228),"–")</f>
        <v>–</v>
      </c>
      <c r="L228" s="14" t="str">
        <f t="shared" ca="1" si="15"/>
        <v>–</v>
      </c>
      <c r="O228" s="12" t="str">
        <f t="shared" ca="1" si="16"/>
        <v>–</v>
      </c>
      <c r="P228" s="12" t="str">
        <f t="shared" ca="1" si="17"/>
        <v>–</v>
      </c>
      <c r="Q228" s="12" t="str">
        <f ca="1">IF(K228&lt;&gt;"–",LARGE($Q$4:Q227,1)+1,"–")</f>
        <v>–</v>
      </c>
    </row>
    <row r="229" spans="1:17" x14ac:dyDescent="0.2">
      <c r="A229" s="18">
        <f t="shared" si="21"/>
        <v>42940</v>
      </c>
      <c r="B229" s="15" t="str">
        <f ca="1">IFERROR(1*_xll.BDH($A$1,$B$1,A229,A229),"–")</f>
        <v>–</v>
      </c>
      <c r="C229" s="17" t="str">
        <f ca="1">IFERROR(1*_xll.BDH($A$1,$C$1,A229,A229),"–")</f>
        <v>–</v>
      </c>
      <c r="D229" s="15" t="str">
        <f t="shared" ca="1" si="18"/>
        <v>–</v>
      </c>
      <c r="E229" s="16" t="str">
        <f t="shared" ca="1" si="19"/>
        <v>–</v>
      </c>
      <c r="F229" s="16" t="e">
        <f t="shared" ca="1" si="20"/>
        <v>#DIV/0!</v>
      </c>
      <c r="G229" s="14" t="str">
        <f t="shared" ca="1" si="13"/>
        <v>–</v>
      </c>
      <c r="H229" s="14" t="str">
        <f ca="1">IFERROR(1*(($B229)/((_xll.BDH($H$1,$B$1,$A229,$A229)*100)/_xll.BDH($I$1,$B$1,$A229,$A229))-1),"–")</f>
        <v>–</v>
      </c>
      <c r="I229" s="15" t="str">
        <f ca="1">IFERROR(1*_xll.BDH($I$3,$B$1,A229,A229),"–")</f>
        <v>–</v>
      </c>
      <c r="J229" s="14" t="str">
        <f t="shared" ca="1" si="14"/>
        <v>–</v>
      </c>
      <c r="K229" s="15" t="str">
        <f ca="1">IFERROR(1*_xll.BDH($K$3,$B$1,A229,A229),"–")</f>
        <v>–</v>
      </c>
      <c r="L229" s="14" t="str">
        <f t="shared" ca="1" si="15"/>
        <v>–</v>
      </c>
      <c r="O229" s="12" t="str">
        <f t="shared" ca="1" si="16"/>
        <v>–</v>
      </c>
      <c r="P229" s="12" t="str">
        <f t="shared" ca="1" si="17"/>
        <v>–</v>
      </c>
      <c r="Q229" s="12" t="str">
        <f ca="1">IF(K229&lt;&gt;"–",LARGE($Q$4:Q228,1)+1,"–")</f>
        <v>–</v>
      </c>
    </row>
    <row r="230" spans="1:17" x14ac:dyDescent="0.2">
      <c r="A230" s="18">
        <f t="shared" si="21"/>
        <v>42941</v>
      </c>
      <c r="B230" s="15" t="str">
        <f ca="1">IFERROR(1*_xll.BDH($A$1,$B$1,A230,A230),"–")</f>
        <v>–</v>
      </c>
      <c r="C230" s="17" t="str">
        <f ca="1">IFERROR(1*_xll.BDH($A$1,$C$1,A230,A230),"–")</f>
        <v>–</v>
      </c>
      <c r="D230" s="15" t="str">
        <f t="shared" ca="1" si="18"/>
        <v>–</v>
      </c>
      <c r="E230" s="16" t="str">
        <f t="shared" ca="1" si="19"/>
        <v>–</v>
      </c>
      <c r="F230" s="16" t="e">
        <f t="shared" ca="1" si="20"/>
        <v>#DIV/0!</v>
      </c>
      <c r="G230" s="14" t="str">
        <f t="shared" ca="1" si="13"/>
        <v>–</v>
      </c>
      <c r="H230" s="14" t="str">
        <f ca="1">IFERROR(1*(($B230)/((_xll.BDH($H$1,$B$1,$A230,$A230)*100)/_xll.BDH($I$1,$B$1,$A230,$A230))-1),"–")</f>
        <v>–</v>
      </c>
      <c r="I230" s="15" t="str">
        <f ca="1">IFERROR(1*_xll.BDH($I$3,$B$1,A230,A230),"–")</f>
        <v>–</v>
      </c>
      <c r="J230" s="14" t="str">
        <f t="shared" ca="1" si="14"/>
        <v>–</v>
      </c>
      <c r="K230" s="15" t="str">
        <f ca="1">IFERROR(1*_xll.BDH($K$3,$B$1,A230,A230),"–")</f>
        <v>–</v>
      </c>
      <c r="L230" s="14" t="str">
        <f t="shared" ca="1" si="15"/>
        <v>–</v>
      </c>
      <c r="O230" s="12" t="str">
        <f t="shared" ca="1" si="16"/>
        <v>–</v>
      </c>
      <c r="P230" s="12" t="str">
        <f t="shared" ca="1" si="17"/>
        <v>–</v>
      </c>
      <c r="Q230" s="12" t="str">
        <f ca="1">IF(K230&lt;&gt;"–",LARGE($Q$4:Q229,1)+1,"–")</f>
        <v>–</v>
      </c>
    </row>
    <row r="231" spans="1:17" x14ac:dyDescent="0.2">
      <c r="A231" s="18">
        <f t="shared" si="21"/>
        <v>42942</v>
      </c>
      <c r="B231" s="15" t="str">
        <f ca="1">IFERROR(1*_xll.BDH($A$1,$B$1,A231,A231),"–")</f>
        <v>–</v>
      </c>
      <c r="C231" s="17" t="str">
        <f ca="1">IFERROR(1*_xll.BDH($A$1,$C$1,A231,A231),"–")</f>
        <v>–</v>
      </c>
      <c r="D231" s="15" t="str">
        <f t="shared" ca="1" si="18"/>
        <v>–</v>
      </c>
      <c r="E231" s="16" t="str">
        <f t="shared" ca="1" si="19"/>
        <v>–</v>
      </c>
      <c r="F231" s="16" t="e">
        <f t="shared" ca="1" si="20"/>
        <v>#DIV/0!</v>
      </c>
      <c r="G231" s="14" t="str">
        <f t="shared" ca="1" si="13"/>
        <v>–</v>
      </c>
      <c r="H231" s="14" t="str">
        <f ca="1">IFERROR(1*(($B231)/((_xll.BDH($H$1,$B$1,$A231,$A231)*100)/_xll.BDH($I$1,$B$1,$A231,$A231))-1),"–")</f>
        <v>–</v>
      </c>
      <c r="I231" s="15" t="str">
        <f ca="1">IFERROR(1*_xll.BDH($I$3,$B$1,A231,A231),"–")</f>
        <v>–</v>
      </c>
      <c r="J231" s="14" t="str">
        <f t="shared" ca="1" si="14"/>
        <v>–</v>
      </c>
      <c r="K231" s="15" t="str">
        <f ca="1">IFERROR(1*_xll.BDH($K$3,$B$1,A231,A231),"–")</f>
        <v>–</v>
      </c>
      <c r="L231" s="14" t="str">
        <f t="shared" ca="1" si="15"/>
        <v>–</v>
      </c>
      <c r="O231" s="12" t="str">
        <f t="shared" ca="1" si="16"/>
        <v>–</v>
      </c>
      <c r="P231" s="12" t="str">
        <f t="shared" ca="1" si="17"/>
        <v>–</v>
      </c>
      <c r="Q231" s="12" t="str">
        <f ca="1">IF(K231&lt;&gt;"–",LARGE($Q$4:Q230,1)+1,"–")</f>
        <v>–</v>
      </c>
    </row>
    <row r="232" spans="1:17" x14ac:dyDescent="0.2">
      <c r="A232" s="18">
        <f t="shared" si="21"/>
        <v>42943</v>
      </c>
      <c r="B232" s="15" t="str">
        <f ca="1">IFERROR(1*_xll.BDH($A$1,$B$1,A232,A232),"–")</f>
        <v>–</v>
      </c>
      <c r="C232" s="17" t="str">
        <f ca="1">IFERROR(1*_xll.BDH($A$1,$C$1,A232,A232),"–")</f>
        <v>–</v>
      </c>
      <c r="D232" s="15" t="str">
        <f t="shared" ca="1" si="18"/>
        <v>–</v>
      </c>
      <c r="E232" s="16" t="str">
        <f t="shared" ca="1" si="19"/>
        <v>–</v>
      </c>
      <c r="F232" s="16" t="e">
        <f t="shared" ca="1" si="20"/>
        <v>#DIV/0!</v>
      </c>
      <c r="G232" s="14" t="str">
        <f t="shared" ca="1" si="13"/>
        <v>–</v>
      </c>
      <c r="H232" s="14" t="str">
        <f ca="1">IFERROR(1*(($B232)/((_xll.BDH($H$1,$B$1,$A232,$A232)*100)/_xll.BDH($I$1,$B$1,$A232,$A232))-1),"–")</f>
        <v>–</v>
      </c>
      <c r="I232" s="15" t="str">
        <f ca="1">IFERROR(1*_xll.BDH($I$3,$B$1,A232,A232),"–")</f>
        <v>–</v>
      </c>
      <c r="J232" s="14" t="str">
        <f t="shared" ca="1" si="14"/>
        <v>–</v>
      </c>
      <c r="K232" s="15" t="str">
        <f ca="1">IFERROR(1*_xll.BDH($K$3,$B$1,A232,A232),"–")</f>
        <v>–</v>
      </c>
      <c r="L232" s="14" t="str">
        <f t="shared" ca="1" si="15"/>
        <v>–</v>
      </c>
      <c r="O232" s="12" t="str">
        <f t="shared" ca="1" si="16"/>
        <v>–</v>
      </c>
      <c r="P232" s="12" t="str">
        <f t="shared" ca="1" si="17"/>
        <v>–</v>
      </c>
      <c r="Q232" s="12" t="str">
        <f ca="1">IF(K232&lt;&gt;"–",LARGE($Q$4:Q231,1)+1,"–")</f>
        <v>–</v>
      </c>
    </row>
    <row r="233" spans="1:17" x14ac:dyDescent="0.2">
      <c r="A233" s="18">
        <f t="shared" si="21"/>
        <v>42944</v>
      </c>
      <c r="B233" s="15" t="str">
        <f ca="1">IFERROR(1*_xll.BDH($A$1,$B$1,A233,A233),"–")</f>
        <v>–</v>
      </c>
      <c r="C233" s="17" t="str">
        <f ca="1">IFERROR(1*_xll.BDH($A$1,$C$1,A233,A233),"–")</f>
        <v>–</v>
      </c>
      <c r="D233" s="15" t="str">
        <f t="shared" ca="1" si="18"/>
        <v>–</v>
      </c>
      <c r="E233" s="16" t="str">
        <f t="shared" ca="1" si="19"/>
        <v>–</v>
      </c>
      <c r="F233" s="16" t="e">
        <f t="shared" ca="1" si="20"/>
        <v>#DIV/0!</v>
      </c>
      <c r="G233" s="14" t="str">
        <f t="shared" ca="1" si="13"/>
        <v>–</v>
      </c>
      <c r="H233" s="14" t="str">
        <f ca="1">IFERROR(1*(($B233)/((_xll.BDH($H$1,$B$1,$A233,$A233)*100)/_xll.BDH($I$1,$B$1,$A233,$A233))-1),"–")</f>
        <v>–</v>
      </c>
      <c r="I233" s="15" t="str">
        <f ca="1">IFERROR(1*_xll.BDH($I$3,$B$1,A233,A233),"–")</f>
        <v>–</v>
      </c>
      <c r="J233" s="14" t="str">
        <f t="shared" ca="1" si="14"/>
        <v>–</v>
      </c>
      <c r="K233" s="15" t="str">
        <f ca="1">IFERROR(1*_xll.BDH($K$3,$B$1,A233,A233),"–")</f>
        <v>–</v>
      </c>
      <c r="L233" s="14" t="str">
        <f t="shared" ca="1" si="15"/>
        <v>–</v>
      </c>
      <c r="O233" s="12" t="str">
        <f t="shared" ca="1" si="16"/>
        <v>–</v>
      </c>
      <c r="P233" s="12" t="str">
        <f t="shared" ca="1" si="17"/>
        <v>–</v>
      </c>
      <c r="Q233" s="12" t="str">
        <f ca="1">IF(K233&lt;&gt;"–",LARGE($Q$4:Q232,1)+1,"–")</f>
        <v>–</v>
      </c>
    </row>
    <row r="234" spans="1:17" x14ac:dyDescent="0.2">
      <c r="A234" s="18">
        <f t="shared" si="21"/>
        <v>42947</v>
      </c>
      <c r="B234" s="15" t="str">
        <f ca="1">IFERROR(1*_xll.BDH($A$1,$B$1,A234,A234),"–")</f>
        <v>–</v>
      </c>
      <c r="C234" s="17" t="str">
        <f ca="1">IFERROR(1*_xll.BDH($A$1,$C$1,A234,A234),"–")</f>
        <v>–</v>
      </c>
      <c r="D234" s="15" t="str">
        <f t="shared" ca="1" si="18"/>
        <v>–</v>
      </c>
      <c r="E234" s="16" t="str">
        <f t="shared" ca="1" si="19"/>
        <v>–</v>
      </c>
      <c r="F234" s="16" t="e">
        <f t="shared" ca="1" si="20"/>
        <v>#DIV/0!</v>
      </c>
      <c r="G234" s="14" t="str">
        <f t="shared" ca="1" si="13"/>
        <v>–</v>
      </c>
      <c r="H234" s="14" t="str">
        <f ca="1">IFERROR(1*(($B234)/((_xll.BDH($H$1,$B$1,$A234,$A234)*100)/_xll.BDH($I$1,$B$1,$A234,$A234))-1),"–")</f>
        <v>–</v>
      </c>
      <c r="I234" s="15" t="str">
        <f ca="1">IFERROR(1*_xll.BDH($I$3,$B$1,A234,A234),"–")</f>
        <v>–</v>
      </c>
      <c r="J234" s="14" t="str">
        <f t="shared" ca="1" si="14"/>
        <v>–</v>
      </c>
      <c r="K234" s="15" t="str">
        <f ca="1">IFERROR(1*_xll.BDH($K$3,$B$1,A234,A234),"–")</f>
        <v>–</v>
      </c>
      <c r="L234" s="14" t="str">
        <f t="shared" ca="1" si="15"/>
        <v>–</v>
      </c>
      <c r="O234" s="12" t="str">
        <f t="shared" ca="1" si="16"/>
        <v>–</v>
      </c>
      <c r="P234" s="12" t="str">
        <f t="shared" ca="1" si="17"/>
        <v>–</v>
      </c>
      <c r="Q234" s="12" t="str">
        <f ca="1">IF(K234&lt;&gt;"–",LARGE($Q$4:Q233,1)+1,"–")</f>
        <v>–</v>
      </c>
    </row>
    <row r="235" spans="1:17" x14ac:dyDescent="0.2">
      <c r="A235" s="18">
        <f t="shared" si="21"/>
        <v>42948</v>
      </c>
      <c r="B235" s="15" t="str">
        <f ca="1">IFERROR(1*_xll.BDH($A$1,$B$1,A235,A235),"–")</f>
        <v>–</v>
      </c>
      <c r="C235" s="17" t="str">
        <f ca="1">IFERROR(1*_xll.BDH($A$1,$C$1,A235,A235),"–")</f>
        <v>–</v>
      </c>
      <c r="D235" s="15" t="str">
        <f t="shared" ca="1" si="18"/>
        <v>–</v>
      </c>
      <c r="E235" s="16" t="str">
        <f t="shared" ca="1" si="19"/>
        <v>–</v>
      </c>
      <c r="F235" s="16" t="e">
        <f t="shared" ca="1" si="20"/>
        <v>#DIV/0!</v>
      </c>
      <c r="G235" s="14" t="str">
        <f t="shared" ca="1" si="13"/>
        <v>–</v>
      </c>
      <c r="H235" s="14" t="str">
        <f ca="1">IFERROR(1*(($B235)/((_xll.BDH($H$1,$B$1,$A235,$A235)*100)/_xll.BDH($I$1,$B$1,$A235,$A235))-1),"–")</f>
        <v>–</v>
      </c>
      <c r="I235" s="15" t="str">
        <f ca="1">IFERROR(1*_xll.BDH($I$3,$B$1,A235,A235),"–")</f>
        <v>–</v>
      </c>
      <c r="J235" s="14" t="str">
        <f t="shared" ca="1" si="14"/>
        <v>–</v>
      </c>
      <c r="K235" s="15" t="str">
        <f ca="1">IFERROR(1*_xll.BDH($K$3,$B$1,A235,A235),"–")</f>
        <v>–</v>
      </c>
      <c r="L235" s="14" t="str">
        <f t="shared" ca="1" si="15"/>
        <v>–</v>
      </c>
      <c r="O235" s="12" t="str">
        <f t="shared" ca="1" si="16"/>
        <v>–</v>
      </c>
      <c r="P235" s="12" t="str">
        <f t="shared" ca="1" si="17"/>
        <v>–</v>
      </c>
      <c r="Q235" s="12" t="str">
        <f ca="1">IF(K235&lt;&gt;"–",LARGE($Q$4:Q234,1)+1,"–")</f>
        <v>–</v>
      </c>
    </row>
    <row r="236" spans="1:17" x14ac:dyDescent="0.2">
      <c r="A236" s="18">
        <f t="shared" si="21"/>
        <v>42949</v>
      </c>
      <c r="B236" s="15" t="str">
        <f ca="1">IFERROR(1*_xll.BDH($A$1,$B$1,A236,A236),"–")</f>
        <v>–</v>
      </c>
      <c r="C236" s="17" t="str">
        <f ca="1">IFERROR(1*_xll.BDH($A$1,$C$1,A236,A236),"–")</f>
        <v>–</v>
      </c>
      <c r="D236" s="15" t="str">
        <f t="shared" ca="1" si="18"/>
        <v>–</v>
      </c>
      <c r="E236" s="16" t="str">
        <f t="shared" ca="1" si="19"/>
        <v>–</v>
      </c>
      <c r="F236" s="16" t="e">
        <f t="shared" ca="1" si="20"/>
        <v>#DIV/0!</v>
      </c>
      <c r="G236" s="14" t="str">
        <f t="shared" ca="1" si="13"/>
        <v>–</v>
      </c>
      <c r="H236" s="14" t="str">
        <f ca="1">IFERROR(1*(($B236)/((_xll.BDH($H$1,$B$1,$A236,$A236)*100)/_xll.BDH($I$1,$B$1,$A236,$A236))-1),"–")</f>
        <v>–</v>
      </c>
      <c r="I236" s="15" t="str">
        <f ca="1">IFERROR(1*_xll.BDH($I$3,$B$1,A236,A236),"–")</f>
        <v>–</v>
      </c>
      <c r="J236" s="14" t="str">
        <f t="shared" ca="1" si="14"/>
        <v>–</v>
      </c>
      <c r="K236" s="15" t="str">
        <f ca="1">IFERROR(1*_xll.BDH($K$3,$B$1,A236,A236),"–")</f>
        <v>–</v>
      </c>
      <c r="L236" s="14" t="str">
        <f t="shared" ca="1" si="15"/>
        <v>–</v>
      </c>
      <c r="O236" s="12" t="str">
        <f t="shared" ca="1" si="16"/>
        <v>–</v>
      </c>
      <c r="P236" s="12" t="str">
        <f t="shared" ca="1" si="17"/>
        <v>–</v>
      </c>
      <c r="Q236" s="12" t="str">
        <f ca="1">IF(K236&lt;&gt;"–",LARGE($Q$4:Q235,1)+1,"–")</f>
        <v>–</v>
      </c>
    </row>
    <row r="237" spans="1:17" x14ac:dyDescent="0.2">
      <c r="A237" s="18">
        <f t="shared" si="21"/>
        <v>42950</v>
      </c>
      <c r="B237" s="15" t="str">
        <f ca="1">IFERROR(1*_xll.BDH($A$1,$B$1,A237,A237),"–")</f>
        <v>–</v>
      </c>
      <c r="C237" s="17" t="str">
        <f ca="1">IFERROR(1*_xll.BDH($A$1,$C$1,A237,A237),"–")</f>
        <v>–</v>
      </c>
      <c r="D237" s="15" t="str">
        <f t="shared" ca="1" si="18"/>
        <v>–</v>
      </c>
      <c r="E237" s="16" t="str">
        <f t="shared" ca="1" si="19"/>
        <v>–</v>
      </c>
      <c r="F237" s="16" t="e">
        <f t="shared" ca="1" si="20"/>
        <v>#DIV/0!</v>
      </c>
      <c r="G237" s="14" t="str">
        <f t="shared" ca="1" si="13"/>
        <v>–</v>
      </c>
      <c r="H237" s="14" t="str">
        <f ca="1">IFERROR(1*(($B237)/((_xll.BDH($H$1,$B$1,$A237,$A237)*100)/_xll.BDH($I$1,$B$1,$A237,$A237))-1),"–")</f>
        <v>–</v>
      </c>
      <c r="I237" s="15" t="str">
        <f ca="1">IFERROR(1*_xll.BDH($I$3,$B$1,A237,A237),"–")</f>
        <v>–</v>
      </c>
      <c r="J237" s="14" t="str">
        <f t="shared" ca="1" si="14"/>
        <v>–</v>
      </c>
      <c r="K237" s="15" t="str">
        <f ca="1">IFERROR(1*_xll.BDH($K$3,$B$1,A237,A237),"–")</f>
        <v>–</v>
      </c>
      <c r="L237" s="14" t="str">
        <f t="shared" ca="1" si="15"/>
        <v>–</v>
      </c>
      <c r="O237" s="12" t="str">
        <f t="shared" ca="1" si="16"/>
        <v>–</v>
      </c>
      <c r="P237" s="12" t="str">
        <f t="shared" ca="1" si="17"/>
        <v>–</v>
      </c>
      <c r="Q237" s="12" t="str">
        <f ca="1">IF(K237&lt;&gt;"–",LARGE($Q$4:Q236,1)+1,"–")</f>
        <v>–</v>
      </c>
    </row>
    <row r="238" spans="1:17" x14ac:dyDescent="0.2">
      <c r="A238" s="18">
        <f t="shared" si="21"/>
        <v>42951</v>
      </c>
      <c r="B238" s="15" t="str">
        <f ca="1">IFERROR(1*_xll.BDH($A$1,$B$1,A238,A238),"–")</f>
        <v>–</v>
      </c>
      <c r="C238" s="17" t="str">
        <f ca="1">IFERROR(1*_xll.BDH($A$1,$C$1,A238,A238),"–")</f>
        <v>–</v>
      </c>
      <c r="D238" s="15" t="str">
        <f t="shared" ca="1" si="18"/>
        <v>–</v>
      </c>
      <c r="E238" s="16" t="str">
        <f t="shared" ca="1" si="19"/>
        <v>–</v>
      </c>
      <c r="F238" s="16" t="e">
        <f t="shared" ca="1" si="20"/>
        <v>#DIV/0!</v>
      </c>
      <c r="G238" s="14" t="str">
        <f t="shared" ca="1" si="13"/>
        <v>–</v>
      </c>
      <c r="H238" s="14" t="str">
        <f ca="1">IFERROR(1*(($B238)/((_xll.BDH($H$1,$B$1,$A238,$A238)*100)/_xll.BDH($I$1,$B$1,$A238,$A238))-1),"–")</f>
        <v>–</v>
      </c>
      <c r="I238" s="15" t="str">
        <f ca="1">IFERROR(1*_xll.BDH($I$3,$B$1,A238,A238),"–")</f>
        <v>–</v>
      </c>
      <c r="J238" s="14" t="str">
        <f t="shared" ca="1" si="14"/>
        <v>–</v>
      </c>
      <c r="K238" s="15" t="str">
        <f ca="1">IFERROR(1*_xll.BDH($K$3,$B$1,A238,A238),"–")</f>
        <v>–</v>
      </c>
      <c r="L238" s="14" t="str">
        <f t="shared" ca="1" si="15"/>
        <v>–</v>
      </c>
      <c r="O238" s="12" t="str">
        <f t="shared" ca="1" si="16"/>
        <v>–</v>
      </c>
      <c r="P238" s="12" t="str">
        <f t="shared" ca="1" si="17"/>
        <v>–</v>
      </c>
      <c r="Q238" s="12" t="str">
        <f ca="1">IF(K238&lt;&gt;"–",LARGE($Q$4:Q237,1)+1,"–")</f>
        <v>–</v>
      </c>
    </row>
    <row r="239" spans="1:17" x14ac:dyDescent="0.2">
      <c r="A239" s="18">
        <f t="shared" si="21"/>
        <v>42954</v>
      </c>
      <c r="B239" s="15" t="str">
        <f ca="1">IFERROR(1*_xll.BDH($A$1,$B$1,A239,A239),"–")</f>
        <v>–</v>
      </c>
      <c r="C239" s="17" t="str">
        <f ca="1">IFERROR(1*_xll.BDH($A$1,$C$1,A239,A239),"–")</f>
        <v>–</v>
      </c>
      <c r="D239" s="15" t="str">
        <f t="shared" ca="1" si="18"/>
        <v>–</v>
      </c>
      <c r="E239" s="16" t="str">
        <f t="shared" ca="1" si="19"/>
        <v>–</v>
      </c>
      <c r="F239" s="16" t="e">
        <f t="shared" ca="1" si="20"/>
        <v>#DIV/0!</v>
      </c>
      <c r="G239" s="14" t="str">
        <f t="shared" ca="1" si="13"/>
        <v>–</v>
      </c>
      <c r="H239" s="14" t="str">
        <f ca="1">IFERROR(1*(($B239)/((_xll.BDH($H$1,$B$1,$A239,$A239)*100)/_xll.BDH($I$1,$B$1,$A239,$A239))-1),"–")</f>
        <v>–</v>
      </c>
      <c r="I239" s="15" t="str">
        <f ca="1">IFERROR(1*_xll.BDH($I$3,$B$1,A239,A239),"–")</f>
        <v>–</v>
      </c>
      <c r="J239" s="14" t="str">
        <f t="shared" ca="1" si="14"/>
        <v>–</v>
      </c>
      <c r="K239" s="15" t="str">
        <f ca="1">IFERROR(1*_xll.BDH($K$3,$B$1,A239,A239),"–")</f>
        <v>–</v>
      </c>
      <c r="L239" s="14" t="str">
        <f t="shared" ca="1" si="15"/>
        <v>–</v>
      </c>
      <c r="O239" s="12" t="str">
        <f t="shared" ca="1" si="16"/>
        <v>–</v>
      </c>
      <c r="P239" s="12" t="str">
        <f t="shared" ca="1" si="17"/>
        <v>–</v>
      </c>
      <c r="Q239" s="12" t="str">
        <f ca="1">IF(K239&lt;&gt;"–",LARGE($Q$4:Q238,1)+1,"–")</f>
        <v>–</v>
      </c>
    </row>
    <row r="240" spans="1:17" x14ac:dyDescent="0.2">
      <c r="A240" s="18">
        <f t="shared" si="21"/>
        <v>42955</v>
      </c>
      <c r="B240" s="15" t="str">
        <f ca="1">IFERROR(1*_xll.BDH($A$1,$B$1,A240,A240),"–")</f>
        <v>–</v>
      </c>
      <c r="C240" s="17" t="str">
        <f ca="1">IFERROR(1*_xll.BDH($A$1,$C$1,A240,A240),"–")</f>
        <v>–</v>
      </c>
      <c r="D240" s="15" t="str">
        <f t="shared" ca="1" si="18"/>
        <v>–</v>
      </c>
      <c r="E240" s="16" t="str">
        <f t="shared" ca="1" si="19"/>
        <v>–</v>
      </c>
      <c r="F240" s="16" t="e">
        <f t="shared" ca="1" si="20"/>
        <v>#DIV/0!</v>
      </c>
      <c r="G240" s="14" t="str">
        <f t="shared" ca="1" si="13"/>
        <v>–</v>
      </c>
      <c r="H240" s="14" t="str">
        <f ca="1">IFERROR(1*(($B240)/((_xll.BDH($H$1,$B$1,$A240,$A240)*100)/_xll.BDH($I$1,$B$1,$A240,$A240))-1),"–")</f>
        <v>–</v>
      </c>
      <c r="I240" s="15" t="str">
        <f ca="1">IFERROR(1*_xll.BDH($I$3,$B$1,A240,A240),"–")</f>
        <v>–</v>
      </c>
      <c r="J240" s="14" t="str">
        <f t="shared" ca="1" si="14"/>
        <v>–</v>
      </c>
      <c r="K240" s="15" t="str">
        <f ca="1">IFERROR(1*_xll.BDH($K$3,$B$1,A240,A240),"–")</f>
        <v>–</v>
      </c>
      <c r="L240" s="14" t="str">
        <f t="shared" ca="1" si="15"/>
        <v>–</v>
      </c>
      <c r="O240" s="12" t="str">
        <f t="shared" ca="1" si="16"/>
        <v>–</v>
      </c>
      <c r="P240" s="12" t="str">
        <f t="shared" ca="1" si="17"/>
        <v>–</v>
      </c>
      <c r="Q240" s="12" t="str">
        <f ca="1">IF(K240&lt;&gt;"–",LARGE($Q$4:Q239,1)+1,"–")</f>
        <v>–</v>
      </c>
    </row>
    <row r="241" spans="1:17" x14ac:dyDescent="0.2">
      <c r="A241" s="18">
        <f t="shared" si="21"/>
        <v>42956</v>
      </c>
      <c r="B241" s="15" t="str">
        <f ca="1">IFERROR(1*_xll.BDH($A$1,$B$1,A241,A241),"–")</f>
        <v>–</v>
      </c>
      <c r="C241" s="17" t="str">
        <f ca="1">IFERROR(1*_xll.BDH($A$1,$C$1,A241,A241),"–")</f>
        <v>–</v>
      </c>
      <c r="D241" s="15" t="str">
        <f t="shared" ca="1" si="18"/>
        <v>–</v>
      </c>
      <c r="E241" s="16" t="str">
        <f t="shared" ca="1" si="19"/>
        <v>–</v>
      </c>
      <c r="F241" s="16" t="e">
        <f t="shared" ca="1" si="20"/>
        <v>#DIV/0!</v>
      </c>
      <c r="G241" s="14" t="str">
        <f t="shared" ca="1" si="13"/>
        <v>–</v>
      </c>
      <c r="H241" s="14" t="str">
        <f ca="1">IFERROR(1*(($B241)/((_xll.BDH($H$1,$B$1,$A241,$A241)*100)/_xll.BDH($I$1,$B$1,$A241,$A241))-1),"–")</f>
        <v>–</v>
      </c>
      <c r="I241" s="15" t="str">
        <f ca="1">IFERROR(1*_xll.BDH($I$3,$B$1,A241,A241),"–")</f>
        <v>–</v>
      </c>
      <c r="J241" s="14" t="str">
        <f t="shared" ca="1" si="14"/>
        <v>–</v>
      </c>
      <c r="K241" s="15" t="str">
        <f ca="1">IFERROR(1*_xll.BDH($K$3,$B$1,A241,A241),"–")</f>
        <v>–</v>
      </c>
      <c r="L241" s="14" t="str">
        <f t="shared" ca="1" si="15"/>
        <v>–</v>
      </c>
      <c r="O241" s="12" t="str">
        <f t="shared" ca="1" si="16"/>
        <v>–</v>
      </c>
      <c r="P241" s="12" t="str">
        <f t="shared" ca="1" si="17"/>
        <v>–</v>
      </c>
      <c r="Q241" s="12" t="str">
        <f ca="1">IF(K241&lt;&gt;"–",LARGE($Q$4:Q240,1)+1,"–")</f>
        <v>–</v>
      </c>
    </row>
    <row r="242" spans="1:17" x14ac:dyDescent="0.2">
      <c r="A242" s="18">
        <f t="shared" si="21"/>
        <v>42957</v>
      </c>
      <c r="B242" s="15" t="str">
        <f ca="1">IFERROR(1*_xll.BDH($A$1,$B$1,A242,A242),"–")</f>
        <v>–</v>
      </c>
      <c r="C242" s="17" t="str">
        <f ca="1">IFERROR(1*_xll.BDH($A$1,$C$1,A242,A242),"–")</f>
        <v>–</v>
      </c>
      <c r="D242" s="15" t="str">
        <f t="shared" ca="1" si="18"/>
        <v>–</v>
      </c>
      <c r="E242" s="16" t="str">
        <f t="shared" ca="1" si="19"/>
        <v>–</v>
      </c>
      <c r="F242" s="16" t="e">
        <f t="shared" ca="1" si="20"/>
        <v>#DIV/0!</v>
      </c>
      <c r="G242" s="14" t="str">
        <f t="shared" ca="1" si="13"/>
        <v>–</v>
      </c>
      <c r="H242" s="14" t="str">
        <f ca="1">IFERROR(1*(($B242)/((_xll.BDH($H$1,$B$1,$A242,$A242)*100)/_xll.BDH($I$1,$B$1,$A242,$A242))-1),"–")</f>
        <v>–</v>
      </c>
      <c r="I242" s="15" t="str">
        <f ca="1">IFERROR(1*_xll.BDH($I$3,$B$1,A242,A242),"–")</f>
        <v>–</v>
      </c>
      <c r="J242" s="14" t="str">
        <f t="shared" ca="1" si="14"/>
        <v>–</v>
      </c>
      <c r="K242" s="15" t="str">
        <f ca="1">IFERROR(1*_xll.BDH($K$3,$B$1,A242,A242),"–")</f>
        <v>–</v>
      </c>
      <c r="L242" s="14" t="str">
        <f t="shared" ca="1" si="15"/>
        <v>–</v>
      </c>
      <c r="O242" s="12" t="str">
        <f t="shared" ca="1" si="16"/>
        <v>–</v>
      </c>
      <c r="P242" s="12" t="str">
        <f t="shared" ca="1" si="17"/>
        <v>–</v>
      </c>
      <c r="Q242" s="12" t="str">
        <f ca="1">IF(K242&lt;&gt;"–",LARGE($Q$4:Q241,1)+1,"–")</f>
        <v>–</v>
      </c>
    </row>
    <row r="243" spans="1:17" x14ac:dyDescent="0.2">
      <c r="A243" s="18">
        <f t="shared" si="21"/>
        <v>42958</v>
      </c>
      <c r="B243" s="15" t="str">
        <f ca="1">IFERROR(1*_xll.BDH($A$1,$B$1,A243,A243),"–")</f>
        <v>–</v>
      </c>
      <c r="C243" s="17" t="str">
        <f ca="1">IFERROR(1*_xll.BDH($A$1,$C$1,A243,A243),"–")</f>
        <v>–</v>
      </c>
      <c r="D243" s="15" t="str">
        <f t="shared" ca="1" si="18"/>
        <v>–</v>
      </c>
      <c r="E243" s="16" t="str">
        <f t="shared" ca="1" si="19"/>
        <v>–</v>
      </c>
      <c r="F243" s="16" t="e">
        <f t="shared" ca="1" si="20"/>
        <v>#DIV/0!</v>
      </c>
      <c r="G243" s="14" t="str">
        <f t="shared" ca="1" si="13"/>
        <v>–</v>
      </c>
      <c r="H243" s="14" t="str">
        <f ca="1">IFERROR(1*(($B243)/((_xll.BDH($H$1,$B$1,$A243,$A243)*100)/_xll.BDH($I$1,$B$1,$A243,$A243))-1),"–")</f>
        <v>–</v>
      </c>
      <c r="I243" s="15" t="str">
        <f ca="1">IFERROR(1*_xll.BDH($I$3,$B$1,A243,A243),"–")</f>
        <v>–</v>
      </c>
      <c r="J243" s="14" t="str">
        <f t="shared" ca="1" si="14"/>
        <v>–</v>
      </c>
      <c r="K243" s="15" t="str">
        <f ca="1">IFERROR(1*_xll.BDH($K$3,$B$1,A243,A243),"–")</f>
        <v>–</v>
      </c>
      <c r="L243" s="14" t="str">
        <f t="shared" ca="1" si="15"/>
        <v>–</v>
      </c>
      <c r="O243" s="12" t="str">
        <f t="shared" ca="1" si="16"/>
        <v>–</v>
      </c>
      <c r="P243" s="12" t="str">
        <f t="shared" ca="1" si="17"/>
        <v>–</v>
      </c>
      <c r="Q243" s="12" t="str">
        <f ca="1">IF(K243&lt;&gt;"–",LARGE($Q$4:Q242,1)+1,"–")</f>
        <v>–</v>
      </c>
    </row>
    <row r="244" spans="1:17" x14ac:dyDescent="0.2">
      <c r="A244" s="18">
        <f t="shared" si="21"/>
        <v>42961</v>
      </c>
      <c r="B244" s="15" t="str">
        <f ca="1">IFERROR(1*_xll.BDH($A$1,$B$1,A244,A244),"–")</f>
        <v>–</v>
      </c>
      <c r="C244" s="17" t="str">
        <f ca="1">IFERROR(1*_xll.BDH($A$1,$C$1,A244,A244),"–")</f>
        <v>–</v>
      </c>
      <c r="D244" s="15" t="str">
        <f t="shared" ca="1" si="18"/>
        <v>–</v>
      </c>
      <c r="E244" s="16" t="str">
        <f t="shared" ca="1" si="19"/>
        <v>–</v>
      </c>
      <c r="F244" s="16" t="e">
        <f t="shared" ca="1" si="20"/>
        <v>#DIV/0!</v>
      </c>
      <c r="G244" s="14" t="str">
        <f t="shared" ca="1" si="13"/>
        <v>–</v>
      </c>
      <c r="H244" s="14" t="str">
        <f ca="1">IFERROR(1*(($B244)/((_xll.BDH($H$1,$B$1,$A244,$A244)*100)/_xll.BDH($I$1,$B$1,$A244,$A244))-1),"–")</f>
        <v>–</v>
      </c>
      <c r="I244" s="15" t="str">
        <f ca="1">IFERROR(1*_xll.BDH($I$3,$B$1,A244,A244),"–")</f>
        <v>–</v>
      </c>
      <c r="J244" s="14" t="str">
        <f t="shared" ca="1" si="14"/>
        <v>–</v>
      </c>
      <c r="K244" s="15" t="str">
        <f ca="1">IFERROR(1*_xll.BDH($K$3,$B$1,A244,A244),"–")</f>
        <v>–</v>
      </c>
      <c r="L244" s="14" t="str">
        <f t="shared" ca="1" si="15"/>
        <v>–</v>
      </c>
      <c r="O244" s="12" t="str">
        <f t="shared" ca="1" si="16"/>
        <v>–</v>
      </c>
      <c r="P244" s="12" t="str">
        <f t="shared" ca="1" si="17"/>
        <v>–</v>
      </c>
      <c r="Q244" s="12" t="str">
        <f ca="1">IF(K244&lt;&gt;"–",LARGE($Q$4:Q243,1)+1,"–")</f>
        <v>–</v>
      </c>
    </row>
    <row r="245" spans="1:17" x14ac:dyDescent="0.2">
      <c r="A245" s="18">
        <f t="shared" si="21"/>
        <v>42962</v>
      </c>
      <c r="B245" s="15" t="str">
        <f ca="1">IFERROR(1*_xll.BDH($A$1,$B$1,A245,A245),"–")</f>
        <v>–</v>
      </c>
      <c r="C245" s="17" t="str">
        <f ca="1">IFERROR(1*_xll.BDH($A$1,$C$1,A245,A245),"–")</f>
        <v>–</v>
      </c>
      <c r="D245" s="15" t="str">
        <f t="shared" ca="1" si="18"/>
        <v>–</v>
      </c>
      <c r="E245" s="16" t="str">
        <f t="shared" ca="1" si="19"/>
        <v>–</v>
      </c>
      <c r="F245" s="16" t="e">
        <f t="shared" ca="1" si="20"/>
        <v>#DIV/0!</v>
      </c>
      <c r="G245" s="14" t="str">
        <f t="shared" ca="1" si="13"/>
        <v>–</v>
      </c>
      <c r="H245" s="14" t="str">
        <f ca="1">IFERROR(1*(($B245)/((_xll.BDH($H$1,$B$1,$A245,$A245)*100)/_xll.BDH($I$1,$B$1,$A245,$A245))-1),"–")</f>
        <v>–</v>
      </c>
      <c r="I245" s="15" t="str">
        <f ca="1">IFERROR(1*_xll.BDH($I$3,$B$1,A245,A245),"–")</f>
        <v>–</v>
      </c>
      <c r="J245" s="14" t="str">
        <f t="shared" ca="1" si="14"/>
        <v>–</v>
      </c>
      <c r="K245" s="15" t="str">
        <f ca="1">IFERROR(1*_xll.BDH($K$3,$B$1,A245,A245),"–")</f>
        <v>–</v>
      </c>
      <c r="L245" s="14" t="str">
        <f t="shared" ca="1" si="15"/>
        <v>–</v>
      </c>
      <c r="O245" s="12" t="str">
        <f t="shared" ca="1" si="16"/>
        <v>–</v>
      </c>
      <c r="P245" s="12" t="str">
        <f t="shared" ca="1" si="17"/>
        <v>–</v>
      </c>
      <c r="Q245" s="12" t="str">
        <f ca="1">IF(K245&lt;&gt;"–",LARGE($Q$4:Q244,1)+1,"–")</f>
        <v>–</v>
      </c>
    </row>
    <row r="246" spans="1:17" x14ac:dyDescent="0.2">
      <c r="A246" s="18">
        <f t="shared" si="21"/>
        <v>42963</v>
      </c>
      <c r="B246" s="15" t="str">
        <f ca="1">IFERROR(1*_xll.BDH($A$1,$B$1,A246,A246),"–")</f>
        <v>–</v>
      </c>
      <c r="C246" s="17" t="str">
        <f ca="1">IFERROR(1*_xll.BDH($A$1,$C$1,A246,A246),"–")</f>
        <v>–</v>
      </c>
      <c r="D246" s="15" t="str">
        <f t="shared" ca="1" si="18"/>
        <v>–</v>
      </c>
      <c r="E246" s="16" t="str">
        <f t="shared" ca="1" si="19"/>
        <v>–</v>
      </c>
      <c r="F246" s="16" t="e">
        <f t="shared" ca="1" si="20"/>
        <v>#DIV/0!</v>
      </c>
      <c r="G246" s="14" t="str">
        <f t="shared" ca="1" si="13"/>
        <v>–</v>
      </c>
      <c r="H246" s="14" t="str">
        <f ca="1">IFERROR(1*(($B246)/((_xll.BDH($H$1,$B$1,$A246,$A246)*100)/_xll.BDH($I$1,$B$1,$A246,$A246))-1),"–")</f>
        <v>–</v>
      </c>
      <c r="I246" s="15" t="str">
        <f ca="1">IFERROR(1*_xll.BDH($I$3,$B$1,A246,A246),"–")</f>
        <v>–</v>
      </c>
      <c r="J246" s="14" t="str">
        <f t="shared" ca="1" si="14"/>
        <v>–</v>
      </c>
      <c r="K246" s="15" t="str">
        <f ca="1">IFERROR(1*_xll.BDH($K$3,$B$1,A246,A246),"–")</f>
        <v>–</v>
      </c>
      <c r="L246" s="14" t="str">
        <f t="shared" ca="1" si="15"/>
        <v>–</v>
      </c>
      <c r="O246" s="12" t="str">
        <f t="shared" ca="1" si="16"/>
        <v>–</v>
      </c>
      <c r="P246" s="12" t="str">
        <f t="shared" ca="1" si="17"/>
        <v>–</v>
      </c>
      <c r="Q246" s="12" t="str">
        <f ca="1">IF(K246&lt;&gt;"–",LARGE($Q$4:Q245,1)+1,"–")</f>
        <v>–</v>
      </c>
    </row>
    <row r="247" spans="1:17" x14ac:dyDescent="0.2">
      <c r="A247" s="18">
        <f t="shared" si="21"/>
        <v>42964</v>
      </c>
      <c r="B247" s="15" t="str">
        <f ca="1">IFERROR(1*_xll.BDH($A$1,$B$1,A247,A247),"–")</f>
        <v>–</v>
      </c>
      <c r="C247" s="17" t="str">
        <f ca="1">IFERROR(1*_xll.BDH($A$1,$C$1,A247,A247),"–")</f>
        <v>–</v>
      </c>
      <c r="D247" s="15" t="str">
        <f t="shared" ca="1" si="18"/>
        <v>–</v>
      </c>
      <c r="E247" s="16" t="str">
        <f t="shared" ca="1" si="19"/>
        <v>–</v>
      </c>
      <c r="F247" s="16" t="e">
        <f t="shared" ca="1" si="20"/>
        <v>#DIV/0!</v>
      </c>
      <c r="G247" s="14" t="str">
        <f t="shared" ca="1" si="13"/>
        <v>–</v>
      </c>
      <c r="H247" s="14" t="str">
        <f ca="1">IFERROR(1*(($B247)/((_xll.BDH($H$1,$B$1,$A247,$A247)*100)/_xll.BDH($I$1,$B$1,$A247,$A247))-1),"–")</f>
        <v>–</v>
      </c>
      <c r="I247" s="15" t="str">
        <f ca="1">IFERROR(1*_xll.BDH($I$3,$B$1,A247,A247),"–")</f>
        <v>–</v>
      </c>
      <c r="J247" s="14" t="str">
        <f t="shared" ca="1" si="14"/>
        <v>–</v>
      </c>
      <c r="K247" s="15" t="str">
        <f ca="1">IFERROR(1*_xll.BDH($K$3,$B$1,A247,A247),"–")</f>
        <v>–</v>
      </c>
      <c r="L247" s="14" t="str">
        <f t="shared" ca="1" si="15"/>
        <v>–</v>
      </c>
      <c r="O247" s="12" t="str">
        <f t="shared" ca="1" si="16"/>
        <v>–</v>
      </c>
      <c r="P247" s="12" t="str">
        <f t="shared" ca="1" si="17"/>
        <v>–</v>
      </c>
      <c r="Q247" s="12" t="str">
        <f ca="1">IF(K247&lt;&gt;"–",LARGE($Q$4:Q246,1)+1,"–")</f>
        <v>–</v>
      </c>
    </row>
    <row r="248" spans="1:17" x14ac:dyDescent="0.2">
      <c r="A248" s="18">
        <f t="shared" si="21"/>
        <v>42965</v>
      </c>
      <c r="B248" s="15" t="str">
        <f ca="1">IFERROR(1*_xll.BDH($A$1,$B$1,A248,A248),"–")</f>
        <v>–</v>
      </c>
      <c r="C248" s="17" t="str">
        <f ca="1">IFERROR(1*_xll.BDH($A$1,$C$1,A248,A248),"–")</f>
        <v>–</v>
      </c>
      <c r="D248" s="15" t="str">
        <f t="shared" ca="1" si="18"/>
        <v>–</v>
      </c>
      <c r="E248" s="16" t="str">
        <f t="shared" ca="1" si="19"/>
        <v>–</v>
      </c>
      <c r="F248" s="16" t="e">
        <f t="shared" ca="1" si="20"/>
        <v>#DIV/0!</v>
      </c>
      <c r="G248" s="68" t="str">
        <f t="shared" ca="1" si="13"/>
        <v>–</v>
      </c>
      <c r="H248" s="14" t="str">
        <f ca="1">IFERROR(1*(($B248)/((_xll.BDH($H$1,$B$1,$A248,$A248)*100)/_xll.BDH($I$1,$B$1,$A248,$A248))-1),"–")</f>
        <v>–</v>
      </c>
      <c r="I248" s="15" t="str">
        <f ca="1">IFERROR(1*_xll.BDH($I$3,$B$1,A248,A248),"–")</f>
        <v>–</v>
      </c>
      <c r="J248" s="14" t="str">
        <f t="shared" ca="1" si="14"/>
        <v>–</v>
      </c>
      <c r="K248" s="15" t="str">
        <f ca="1">IFERROR(1*_xll.BDH($K$3,$B$1,A248,A248),"–")</f>
        <v>–</v>
      </c>
      <c r="L248" s="14" t="str">
        <f t="shared" ca="1" si="15"/>
        <v>–</v>
      </c>
      <c r="O248" s="12" t="str">
        <f t="shared" ca="1" si="16"/>
        <v>–</v>
      </c>
      <c r="P248" s="12" t="str">
        <f t="shared" ca="1" si="17"/>
        <v>–</v>
      </c>
      <c r="Q248" s="12" t="str">
        <f ca="1">IF(K248&lt;&gt;"–",LARGE($Q$4:Q247,1)+1,"–")</f>
        <v>–</v>
      </c>
    </row>
    <row r="249" spans="1:17" x14ac:dyDescent="0.2">
      <c r="A249" s="18">
        <f t="shared" si="21"/>
        <v>42968</v>
      </c>
      <c r="B249" s="15" t="str">
        <f ca="1">IFERROR(1*_xll.BDH($A$1,$B$1,A249,A249),"–")</f>
        <v>–</v>
      </c>
      <c r="C249" s="17" t="str">
        <f ca="1">IFERROR(1*_xll.BDH($A$1,$C$1,A249,A249),"–")</f>
        <v>–</v>
      </c>
      <c r="D249" s="15" t="str">
        <f t="shared" ca="1" si="18"/>
        <v>–</v>
      </c>
      <c r="E249" s="16" t="str">
        <f t="shared" ca="1" si="19"/>
        <v>–</v>
      </c>
      <c r="F249" s="16" t="e">
        <f t="shared" ca="1" si="20"/>
        <v>#DIV/0!</v>
      </c>
      <c r="G249" s="14" t="str">
        <f t="shared" ca="1" si="13"/>
        <v>–</v>
      </c>
      <c r="H249" s="14" t="str">
        <f ca="1">IFERROR(1*(($B249)/((_xll.BDH($H$1,$B$1,$A249,$A249)*100)/_xll.BDH($I$1,$B$1,$A249,$A249))-1),"–")</f>
        <v>–</v>
      </c>
      <c r="I249" s="15" t="str">
        <f ca="1">IFERROR(1*_xll.BDH($I$3,$B$1,A249,A249),"–")</f>
        <v>–</v>
      </c>
      <c r="J249" s="14" t="str">
        <f t="shared" ca="1" si="14"/>
        <v>–</v>
      </c>
      <c r="K249" s="15" t="str">
        <f ca="1">IFERROR(1*_xll.BDH($K$3,$B$1,A249,A249),"–")</f>
        <v>–</v>
      </c>
      <c r="L249" s="14" t="str">
        <f t="shared" ca="1" si="15"/>
        <v>–</v>
      </c>
      <c r="O249" s="12" t="str">
        <f t="shared" ca="1" si="16"/>
        <v>–</v>
      </c>
      <c r="P249" s="12" t="str">
        <f t="shared" ca="1" si="17"/>
        <v>–</v>
      </c>
      <c r="Q249" s="12" t="str">
        <f ca="1">IF(K249&lt;&gt;"–",LARGE($Q$4:Q248,1)+1,"–")</f>
        <v>–</v>
      </c>
    </row>
    <row r="250" spans="1:17" x14ac:dyDescent="0.2">
      <c r="A250" s="18">
        <f t="shared" si="21"/>
        <v>42969</v>
      </c>
      <c r="B250" s="15" t="str">
        <f ca="1">IFERROR(1*_xll.BDH($A$1,$B$1,A250,A250),"–")</f>
        <v>–</v>
      </c>
      <c r="C250" s="17" t="str">
        <f ca="1">IFERROR(1*_xll.BDH($A$1,$C$1,A250,A250),"–")</f>
        <v>–</v>
      </c>
      <c r="D250" s="15" t="str">
        <f t="shared" ca="1" si="18"/>
        <v>–</v>
      </c>
      <c r="E250" s="16" t="str">
        <f t="shared" ca="1" si="19"/>
        <v>–</v>
      </c>
      <c r="F250" s="16" t="e">
        <f t="shared" ca="1" si="20"/>
        <v>#DIV/0!</v>
      </c>
      <c r="G250" s="14" t="str">
        <f t="shared" ca="1" si="13"/>
        <v>–</v>
      </c>
      <c r="H250" s="14" t="str">
        <f ca="1">IFERROR(1*(($B250)/((_xll.BDH($H$1,$B$1,$A250,$A250)*100)/_xll.BDH($I$1,$B$1,$A250,$A250))-1),"–")</f>
        <v>–</v>
      </c>
      <c r="I250" s="15" t="str">
        <f ca="1">IFERROR(1*_xll.BDH($I$3,$B$1,A250,A250),"–")</f>
        <v>–</v>
      </c>
      <c r="J250" s="14" t="str">
        <f t="shared" ca="1" si="14"/>
        <v>–</v>
      </c>
      <c r="K250" s="15" t="str">
        <f ca="1">IFERROR(1*_xll.BDH($K$3,$B$1,A250,A250),"–")</f>
        <v>–</v>
      </c>
      <c r="L250" s="14" t="str">
        <f t="shared" ca="1" si="15"/>
        <v>–</v>
      </c>
      <c r="O250" s="12" t="str">
        <f t="shared" ca="1" si="16"/>
        <v>–</v>
      </c>
      <c r="P250" s="12" t="str">
        <f t="shared" ca="1" si="17"/>
        <v>–</v>
      </c>
      <c r="Q250" s="12" t="str">
        <f ca="1">IF(K250&lt;&gt;"–",LARGE($Q$4:Q249,1)+1,"–")</f>
        <v>–</v>
      </c>
    </row>
    <row r="251" spans="1:17" x14ac:dyDescent="0.2">
      <c r="A251" s="18">
        <f t="shared" si="21"/>
        <v>42970</v>
      </c>
      <c r="B251" s="15" t="str">
        <f ca="1">IFERROR(1*_xll.BDH($A$1,$B$1,A251,A251),"–")</f>
        <v>–</v>
      </c>
      <c r="C251" s="17" t="str">
        <f ca="1">IFERROR(1*_xll.BDH($A$1,$C$1,A251,A251),"–")</f>
        <v>–</v>
      </c>
      <c r="D251" s="15" t="str">
        <f t="shared" ca="1" si="18"/>
        <v>–</v>
      </c>
      <c r="E251" s="16" t="str">
        <f t="shared" ca="1" si="19"/>
        <v>–</v>
      </c>
      <c r="F251" s="16" t="e">
        <f t="shared" ca="1" si="20"/>
        <v>#DIV/0!</v>
      </c>
      <c r="G251" s="14" t="str">
        <f t="shared" ca="1" si="13"/>
        <v>–</v>
      </c>
      <c r="H251" s="14" t="str">
        <f ca="1">IFERROR(1*(($B251)/((_xll.BDH($H$1,$B$1,$A251,$A251)*100)/_xll.BDH($I$1,$B$1,$A251,$A251))-1),"–")</f>
        <v>–</v>
      </c>
      <c r="I251" s="15" t="str">
        <f ca="1">IFERROR(1*_xll.BDH($I$3,$B$1,A251,A251),"–")</f>
        <v>–</v>
      </c>
      <c r="J251" s="14" t="str">
        <f t="shared" ca="1" si="14"/>
        <v>–</v>
      </c>
      <c r="K251" s="15" t="str">
        <f ca="1">IFERROR(1*_xll.BDH($K$3,$B$1,A251,A251),"–")</f>
        <v>–</v>
      </c>
      <c r="L251" s="14" t="str">
        <f t="shared" ca="1" si="15"/>
        <v>–</v>
      </c>
      <c r="O251" s="12" t="str">
        <f t="shared" ca="1" si="16"/>
        <v>–</v>
      </c>
      <c r="P251" s="12" t="str">
        <f t="shared" ca="1" si="17"/>
        <v>–</v>
      </c>
      <c r="Q251" s="12" t="str">
        <f ca="1">IF(K251&lt;&gt;"–",LARGE($Q$4:Q250,1)+1,"–")</f>
        <v>–</v>
      </c>
    </row>
    <row r="252" spans="1:17" x14ac:dyDescent="0.2">
      <c r="A252" s="18">
        <f t="shared" si="21"/>
        <v>42971</v>
      </c>
      <c r="B252" s="15" t="str">
        <f ca="1">IFERROR(1*_xll.BDH($A$1,$B$1,A252,A252),"–")</f>
        <v>–</v>
      </c>
      <c r="C252" s="17" t="str">
        <f ca="1">IFERROR(1*_xll.BDH($A$1,$C$1,A252,A252),"–")</f>
        <v>–</v>
      </c>
      <c r="D252" s="15" t="str">
        <f t="shared" ref="D252:D264" ca="1" si="22">IF(TODAY()&gt;A251,IFERROR(AVERAGE(B247:B251)*1.05,"–"),"–")</f>
        <v>–</v>
      </c>
      <c r="E252" s="16" t="str">
        <f t="shared" ref="E252:E264" ca="1" si="23">IF(TODAY()&gt;A251,IFERROR(AVERAGE(C232:C251)*0.25,"–"),"–")</f>
        <v>–</v>
      </c>
      <c r="F252" s="16" t="e">
        <f t="shared" ref="F252:F264" ca="1" si="24">IF(TODAY()&gt;A251,AVERAGE(C127:C252),"–")</f>
        <v>#DIV/0!</v>
      </c>
      <c r="G252" s="14" t="str">
        <f t="shared" ref="G252:G264" ca="1" si="25">IFERROR(B252/B251-1,"–")</f>
        <v>–</v>
      </c>
      <c r="H252" s="14" t="str">
        <f ca="1">IFERROR(1*(($B252)/((_xll.BDH($H$1,$B$1,$A252,$A252)*100)/_xll.BDH($I$1,$B$1,$A252,$A252))-1),"–")</f>
        <v>–</v>
      </c>
      <c r="I252" s="15" t="str">
        <f ca="1">IFERROR(1*_xll.BDH($I$3,$B$1,A252,A252),"–")</f>
        <v>–</v>
      </c>
      <c r="J252" s="14" t="str">
        <f t="shared" ref="J252:J264" ca="1" si="26">IFERROR(I252/I251-1,"–")</f>
        <v>–</v>
      </c>
      <c r="K252" s="15" t="str">
        <f ca="1">IFERROR(1*_xll.BDH($K$3,$B$1,A252,A252),"–")</f>
        <v>–</v>
      </c>
      <c r="L252" s="14" t="str">
        <f t="shared" ref="L252:L264" ca="1" si="27">IFERROR(K252/K251-1,"–")</f>
        <v>–</v>
      </c>
      <c r="O252" s="12" t="str">
        <f t="shared" ref="O252:O264" ca="1" si="28">IF(B252&lt;&gt;"–",LARGE(O249:O251,1)+1,"–")</f>
        <v>–</v>
      </c>
      <c r="P252" s="12" t="str">
        <f t="shared" ref="P252:P264" ca="1" si="29">IF(I252&lt;&gt;"–",LARGE(P249:P251,1)+1,"–")</f>
        <v>–</v>
      </c>
      <c r="Q252" s="12" t="str">
        <f ca="1">IF(K252&lt;&gt;"–",LARGE($Q$4:Q251,1)+1,"–")</f>
        <v>–</v>
      </c>
    </row>
    <row r="253" spans="1:17" x14ac:dyDescent="0.2">
      <c r="A253" s="18">
        <f t="shared" si="21"/>
        <v>42972</v>
      </c>
      <c r="B253" s="15" t="str">
        <f ca="1">IFERROR(1*_xll.BDH($A$1,$B$1,A253,A253),"–")</f>
        <v>–</v>
      </c>
      <c r="C253" s="17" t="str">
        <f ca="1">IFERROR(1*_xll.BDH($A$1,$C$1,A253,A253),"–")</f>
        <v>–</v>
      </c>
      <c r="D253" s="15" t="str">
        <f t="shared" ca="1" si="22"/>
        <v>–</v>
      </c>
      <c r="E253" s="16" t="str">
        <f t="shared" ca="1" si="23"/>
        <v>–</v>
      </c>
      <c r="F253" s="16" t="e">
        <f t="shared" ca="1" si="24"/>
        <v>#DIV/0!</v>
      </c>
      <c r="G253" s="14" t="str">
        <f t="shared" ca="1" si="25"/>
        <v>–</v>
      </c>
      <c r="H253" s="14" t="str">
        <f ca="1">IFERROR(1*(($B253)/((_xll.BDH($H$1,$B$1,$A253,$A253)*100)/_xll.BDH($I$1,$B$1,$A253,$A253))-1),"–")</f>
        <v>–</v>
      </c>
      <c r="I253" s="15" t="str">
        <f ca="1">IFERROR(1*_xll.BDH($I$3,$B$1,A253,A253),"–")</f>
        <v>–</v>
      </c>
      <c r="J253" s="14" t="str">
        <f t="shared" ca="1" si="26"/>
        <v>–</v>
      </c>
      <c r="K253" s="15" t="str">
        <f ca="1">IFERROR(1*_xll.BDH($K$3,$B$1,A253,A253),"–")</f>
        <v>–</v>
      </c>
      <c r="L253" s="14" t="str">
        <f t="shared" ca="1" si="27"/>
        <v>–</v>
      </c>
      <c r="O253" s="12" t="str">
        <f t="shared" ca="1" si="28"/>
        <v>–</v>
      </c>
      <c r="P253" s="12" t="str">
        <f t="shared" ca="1" si="29"/>
        <v>–</v>
      </c>
      <c r="Q253" s="12" t="str">
        <f ca="1">IF(K253&lt;&gt;"–",LARGE($Q$4:Q252,1)+1,"–")</f>
        <v>–</v>
      </c>
    </row>
    <row r="254" spans="1:17" x14ac:dyDescent="0.2">
      <c r="A254" s="18">
        <f t="shared" si="21"/>
        <v>42976</v>
      </c>
      <c r="B254" s="15" t="str">
        <f ca="1">IFERROR(1*_xll.BDH($A$1,$B$1,A254,A254),"–")</f>
        <v>–</v>
      </c>
      <c r="C254" s="17" t="str">
        <f ca="1">IFERROR(1*_xll.BDH($A$1,$C$1,A254,A254),"–")</f>
        <v>–</v>
      </c>
      <c r="D254" s="15" t="str">
        <f t="shared" ca="1" si="22"/>
        <v>–</v>
      </c>
      <c r="E254" s="16" t="str">
        <f t="shared" ca="1" si="23"/>
        <v>–</v>
      </c>
      <c r="F254" s="16" t="e">
        <f t="shared" ca="1" si="24"/>
        <v>#DIV/0!</v>
      </c>
      <c r="G254" s="14" t="str">
        <f t="shared" ca="1" si="25"/>
        <v>–</v>
      </c>
      <c r="H254" s="14" t="str">
        <f ca="1">IFERROR(1*(($B254)/((_xll.BDH($H$1,$B$1,$A254,$A254)*100)/_xll.BDH($I$1,$B$1,$A254,$A254))-1),"–")</f>
        <v>–</v>
      </c>
      <c r="I254" s="15" t="str">
        <f ca="1">IFERROR(1*_xll.BDH($I$3,$B$1,A254,A254),"–")</f>
        <v>–</v>
      </c>
      <c r="J254" s="14" t="str">
        <f t="shared" ca="1" si="26"/>
        <v>–</v>
      </c>
      <c r="K254" s="15" t="str">
        <f ca="1">IFERROR(1*_xll.BDH($K$3,$B$1,A254,A254),"–")</f>
        <v>–</v>
      </c>
      <c r="L254" s="14" t="str">
        <f t="shared" ca="1" si="27"/>
        <v>–</v>
      </c>
      <c r="O254" s="12" t="str">
        <f t="shared" ca="1" si="28"/>
        <v>–</v>
      </c>
      <c r="P254" s="12" t="str">
        <f t="shared" ca="1" si="29"/>
        <v>–</v>
      </c>
      <c r="Q254" s="12" t="str">
        <f ca="1">IF(K254&lt;&gt;"–",LARGE($Q$4:Q253,1)+1,"–")</f>
        <v>–</v>
      </c>
    </row>
    <row r="255" spans="1:17" x14ac:dyDescent="0.2">
      <c r="A255" s="18">
        <f t="shared" si="21"/>
        <v>42977</v>
      </c>
      <c r="B255" s="15" t="str">
        <f ca="1">IFERROR(1*_xll.BDH($A$1,$B$1,A255,A255),"–")</f>
        <v>–</v>
      </c>
      <c r="C255" s="17" t="str">
        <f ca="1">IFERROR(1*_xll.BDH($A$1,$C$1,A255,A255),"–")</f>
        <v>–</v>
      </c>
      <c r="D255" s="15" t="str">
        <f t="shared" ca="1" si="22"/>
        <v>–</v>
      </c>
      <c r="E255" s="16" t="str">
        <f t="shared" ca="1" si="23"/>
        <v>–</v>
      </c>
      <c r="F255" s="16" t="e">
        <f t="shared" ca="1" si="24"/>
        <v>#DIV/0!</v>
      </c>
      <c r="G255" s="14" t="str">
        <f t="shared" ca="1" si="25"/>
        <v>–</v>
      </c>
      <c r="H255" s="14" t="str">
        <f ca="1">IFERROR(1*(($B255)/((_xll.BDH($H$1,$B$1,$A255,$A255)*100)/_xll.BDH($I$1,$B$1,$A255,$A255))-1),"–")</f>
        <v>–</v>
      </c>
      <c r="I255" s="15" t="str">
        <f ca="1">IFERROR(1*_xll.BDH($I$3,$B$1,A255,A255),"–")</f>
        <v>–</v>
      </c>
      <c r="J255" s="14" t="str">
        <f t="shared" ca="1" si="26"/>
        <v>–</v>
      </c>
      <c r="K255" s="15" t="str">
        <f ca="1">IFERROR(1*_xll.BDH($K$3,$B$1,A255,A255),"–")</f>
        <v>–</v>
      </c>
      <c r="L255" s="14" t="str">
        <f t="shared" ca="1" si="27"/>
        <v>–</v>
      </c>
      <c r="O255" s="12" t="str">
        <f t="shared" ca="1" si="28"/>
        <v>–</v>
      </c>
      <c r="P255" s="12" t="str">
        <f t="shared" ca="1" si="29"/>
        <v>–</v>
      </c>
      <c r="Q255" s="12" t="str">
        <f ca="1">IF(K255&lt;&gt;"–",LARGE($Q$4:Q254,1)+1,"–")</f>
        <v>–</v>
      </c>
    </row>
    <row r="256" spans="1:17" x14ac:dyDescent="0.2">
      <c r="A256" s="18">
        <f t="shared" si="21"/>
        <v>42978</v>
      </c>
      <c r="B256" s="15" t="str">
        <f ca="1">IFERROR(1*_xll.BDH($A$1,$B$1,A256,A256),"–")</f>
        <v>–</v>
      </c>
      <c r="C256" s="17" t="str">
        <f ca="1">IFERROR(1*_xll.BDH($A$1,$C$1,A256,A256),"–")</f>
        <v>–</v>
      </c>
      <c r="D256" s="15" t="str">
        <f t="shared" ca="1" si="22"/>
        <v>–</v>
      </c>
      <c r="E256" s="16" t="str">
        <f t="shared" ca="1" si="23"/>
        <v>–</v>
      </c>
      <c r="F256" s="16" t="e">
        <f t="shared" ca="1" si="24"/>
        <v>#DIV/0!</v>
      </c>
      <c r="G256" s="14" t="str">
        <f t="shared" ca="1" si="25"/>
        <v>–</v>
      </c>
      <c r="H256" s="14" t="str">
        <f ca="1">IFERROR(1*(($B256)/((_xll.BDH($H$1,$B$1,$A256,$A256)*100)/_xll.BDH($I$1,$B$1,$A256,$A256))-1),"–")</f>
        <v>–</v>
      </c>
      <c r="I256" s="15" t="str">
        <f ca="1">IFERROR(1*_xll.BDH($I$3,$B$1,A256,A256),"–")</f>
        <v>–</v>
      </c>
      <c r="J256" s="14" t="str">
        <f t="shared" ca="1" si="26"/>
        <v>–</v>
      </c>
      <c r="K256" s="15" t="str">
        <f ca="1">IFERROR(1*_xll.BDH($K$3,$B$1,A256,A256),"–")</f>
        <v>–</v>
      </c>
      <c r="L256" s="14" t="str">
        <f t="shared" ca="1" si="27"/>
        <v>–</v>
      </c>
      <c r="O256" s="12" t="str">
        <f t="shared" ca="1" si="28"/>
        <v>–</v>
      </c>
      <c r="P256" s="12" t="str">
        <f t="shared" ca="1" si="29"/>
        <v>–</v>
      </c>
      <c r="Q256" s="12" t="str">
        <f ca="1">IF(K256&lt;&gt;"–",LARGE($Q$4:Q255,1)+1,"–")</f>
        <v>–</v>
      </c>
    </row>
    <row r="257" spans="1:17" x14ac:dyDescent="0.2">
      <c r="A257" s="18">
        <f t="shared" si="21"/>
        <v>42979</v>
      </c>
      <c r="B257" s="15" t="str">
        <f ca="1">IFERROR(1*_xll.BDH($A$1,$B$1,A257,A257),"–")</f>
        <v>–</v>
      </c>
      <c r="C257" s="17" t="str">
        <f ca="1">IFERROR(1*_xll.BDH($A$1,$C$1,A257,A257),"–")</f>
        <v>–</v>
      </c>
      <c r="D257" s="15" t="str">
        <f t="shared" ca="1" si="22"/>
        <v>–</v>
      </c>
      <c r="E257" s="16" t="str">
        <f t="shared" ca="1" si="23"/>
        <v>–</v>
      </c>
      <c r="F257" s="16" t="e">
        <f t="shared" ca="1" si="24"/>
        <v>#DIV/0!</v>
      </c>
      <c r="G257" s="14" t="str">
        <f t="shared" ca="1" si="25"/>
        <v>–</v>
      </c>
      <c r="H257" s="14" t="str">
        <f ca="1">IFERROR(1*(($B257)/((_xll.BDH($H$1,$B$1,$A257,$A257)*100)/_xll.BDH($I$1,$B$1,$A257,$A257))-1),"–")</f>
        <v>–</v>
      </c>
      <c r="I257" s="15" t="str">
        <f ca="1">IFERROR(1*_xll.BDH($I$3,$B$1,A257,A257),"–")</f>
        <v>–</v>
      </c>
      <c r="J257" s="14" t="str">
        <f t="shared" ca="1" si="26"/>
        <v>–</v>
      </c>
      <c r="K257" s="15" t="str">
        <f ca="1">IFERROR(1*_xll.BDH($K$3,$B$1,A257,A257),"–")</f>
        <v>–</v>
      </c>
      <c r="L257" s="14" t="str">
        <f t="shared" ca="1" si="27"/>
        <v>–</v>
      </c>
      <c r="O257" s="12" t="str">
        <f t="shared" ca="1" si="28"/>
        <v>–</v>
      </c>
      <c r="P257" s="12" t="str">
        <f t="shared" ca="1" si="29"/>
        <v>–</v>
      </c>
      <c r="Q257" s="12" t="str">
        <f ca="1">IF(K257&lt;&gt;"–",LARGE($Q$4:Q256,1)+1,"–")</f>
        <v>–</v>
      </c>
    </row>
    <row r="258" spans="1:17" x14ac:dyDescent="0.2">
      <c r="A258" s="18">
        <f t="shared" si="21"/>
        <v>42982</v>
      </c>
      <c r="B258" s="15" t="str">
        <f ca="1">IFERROR(1*_xll.BDH($A$1,$B$1,A258,A258),"–")</f>
        <v>–</v>
      </c>
      <c r="C258" s="17" t="str">
        <f ca="1">IFERROR(1*_xll.BDH($A$1,$C$1,A258,A258),"–")</f>
        <v>–</v>
      </c>
      <c r="D258" s="15" t="str">
        <f t="shared" ca="1" si="22"/>
        <v>–</v>
      </c>
      <c r="E258" s="16" t="str">
        <f t="shared" ca="1" si="23"/>
        <v>–</v>
      </c>
      <c r="F258" s="16" t="e">
        <f t="shared" ca="1" si="24"/>
        <v>#DIV/0!</v>
      </c>
      <c r="G258" s="14" t="str">
        <f t="shared" ca="1" si="25"/>
        <v>–</v>
      </c>
      <c r="H258" s="14" t="str">
        <f ca="1">IFERROR(1*(($B258)/((_xll.BDH($H$1,$B$1,$A258,$A258)*100)/_xll.BDH($I$1,$B$1,$A258,$A258))-1),"–")</f>
        <v>–</v>
      </c>
      <c r="I258" s="15" t="str">
        <f ca="1">IFERROR(1*_xll.BDH($I$3,$B$1,A258,A258),"–")</f>
        <v>–</v>
      </c>
      <c r="J258" s="14" t="str">
        <f t="shared" ca="1" si="26"/>
        <v>–</v>
      </c>
      <c r="K258" s="15" t="str">
        <f ca="1">IFERROR(1*_xll.BDH($K$3,$B$1,A258,A258),"–")</f>
        <v>–</v>
      </c>
      <c r="L258" s="14" t="str">
        <f t="shared" ca="1" si="27"/>
        <v>–</v>
      </c>
      <c r="O258" s="12" t="str">
        <f t="shared" ca="1" si="28"/>
        <v>–</v>
      </c>
      <c r="P258" s="12" t="str">
        <f t="shared" ca="1" si="29"/>
        <v>–</v>
      </c>
      <c r="Q258" s="12" t="str">
        <f ca="1">IF(K258&lt;&gt;"–",LARGE($Q$4:Q257,1)+1,"–")</f>
        <v>–</v>
      </c>
    </row>
    <row r="259" spans="1:17" x14ac:dyDescent="0.2">
      <c r="A259" s="18">
        <f t="shared" si="21"/>
        <v>42983</v>
      </c>
      <c r="B259" s="15" t="str">
        <f ca="1">IFERROR(1*_xll.BDH($A$1,$B$1,A259,A259),"–")</f>
        <v>–</v>
      </c>
      <c r="C259" s="17" t="str">
        <f ca="1">IFERROR(1*_xll.BDH($A$1,$C$1,A259,A259),"–")</f>
        <v>–</v>
      </c>
      <c r="D259" s="15" t="str">
        <f t="shared" ca="1" si="22"/>
        <v>–</v>
      </c>
      <c r="E259" s="16" t="str">
        <f t="shared" ca="1" si="23"/>
        <v>–</v>
      </c>
      <c r="F259" s="16" t="e">
        <f t="shared" ca="1" si="24"/>
        <v>#DIV/0!</v>
      </c>
      <c r="G259" s="14" t="str">
        <f t="shared" ca="1" si="25"/>
        <v>–</v>
      </c>
      <c r="H259" s="14" t="str">
        <f ca="1">IFERROR(1*(($B259)/((_xll.BDH($H$1,$B$1,$A259,$A259)*100)/_xll.BDH($I$1,$B$1,$A259,$A259))-1),"–")</f>
        <v>–</v>
      </c>
      <c r="I259" s="15" t="str">
        <f ca="1">IFERROR(1*_xll.BDH($I$3,$B$1,A259,A259),"–")</f>
        <v>–</v>
      </c>
      <c r="J259" s="14" t="str">
        <f t="shared" ca="1" si="26"/>
        <v>–</v>
      </c>
      <c r="K259" s="15" t="str">
        <f ca="1">IFERROR(1*_xll.BDH($K$3,$B$1,A259,A259),"–")</f>
        <v>–</v>
      </c>
      <c r="L259" s="14" t="str">
        <f t="shared" ca="1" si="27"/>
        <v>–</v>
      </c>
      <c r="O259" s="12" t="str">
        <f t="shared" ca="1" si="28"/>
        <v>–</v>
      </c>
      <c r="P259" s="12" t="str">
        <f t="shared" ca="1" si="29"/>
        <v>–</v>
      </c>
      <c r="Q259" s="12" t="str">
        <f ca="1">IF(K259&lt;&gt;"–",LARGE($Q$4:Q258,1)+1,"–")</f>
        <v>–</v>
      </c>
    </row>
    <row r="260" spans="1:17" x14ac:dyDescent="0.2">
      <c r="A260" s="18">
        <f t="shared" si="21"/>
        <v>42984</v>
      </c>
      <c r="B260" s="15" t="str">
        <f ca="1">IFERROR(1*_xll.BDH($A$1,$B$1,A260,A260),"–")</f>
        <v>–</v>
      </c>
      <c r="C260" s="17" t="str">
        <f ca="1">IFERROR(1*_xll.BDH($A$1,$C$1,A260,A260),"–")</f>
        <v>–</v>
      </c>
      <c r="D260" s="15" t="str">
        <f t="shared" ca="1" si="22"/>
        <v>–</v>
      </c>
      <c r="E260" s="16" t="str">
        <f t="shared" ca="1" si="23"/>
        <v>–</v>
      </c>
      <c r="F260" s="16" t="e">
        <f t="shared" ca="1" si="24"/>
        <v>#DIV/0!</v>
      </c>
      <c r="G260" s="14" t="str">
        <f t="shared" ca="1" si="25"/>
        <v>–</v>
      </c>
      <c r="H260" s="14" t="str">
        <f ca="1">IFERROR(1*(($B260)/((_xll.BDH($H$1,$B$1,$A260,$A260)*100)/_xll.BDH($I$1,$B$1,$A260,$A260))-1),"–")</f>
        <v>–</v>
      </c>
      <c r="I260" s="15" t="str">
        <f ca="1">IFERROR(1*_xll.BDH($I$3,$B$1,A260,A260),"–")</f>
        <v>–</v>
      </c>
      <c r="J260" s="14" t="str">
        <f t="shared" ca="1" si="26"/>
        <v>–</v>
      </c>
      <c r="K260" s="15" t="str">
        <f ca="1">IFERROR(1*_xll.BDH($K$3,$B$1,A260,A260),"–")</f>
        <v>–</v>
      </c>
      <c r="L260" s="14" t="str">
        <f t="shared" ca="1" si="27"/>
        <v>–</v>
      </c>
      <c r="O260" s="12" t="str">
        <f t="shared" ca="1" si="28"/>
        <v>–</v>
      </c>
      <c r="P260" s="12" t="str">
        <f t="shared" ca="1" si="29"/>
        <v>–</v>
      </c>
      <c r="Q260" s="12" t="str">
        <f ca="1">IF(K260&lt;&gt;"–",LARGE($Q$4:Q259,1)+1,"–")</f>
        <v>–</v>
      </c>
    </row>
    <row r="261" spans="1:17" x14ac:dyDescent="0.2">
      <c r="A261" s="18">
        <f>WORKDAY(A260,1,$S$4:$S$13)</f>
        <v>42985</v>
      </c>
      <c r="B261" s="15" t="str">
        <f ca="1">IFERROR(1*_xll.BDH($A$1,$B$1,A261,A261),"–")</f>
        <v>–</v>
      </c>
      <c r="C261" s="17" t="str">
        <f ca="1">IFERROR(1*_xll.BDH($A$1,$C$1,A261,A261),"–")</f>
        <v>–</v>
      </c>
      <c r="D261" s="15" t="str">
        <f t="shared" ca="1" si="22"/>
        <v>–</v>
      </c>
      <c r="E261" s="16" t="str">
        <f t="shared" ca="1" si="23"/>
        <v>–</v>
      </c>
      <c r="F261" s="16" t="e">
        <f t="shared" ca="1" si="24"/>
        <v>#DIV/0!</v>
      </c>
      <c r="G261" s="14" t="str">
        <f t="shared" ca="1" si="25"/>
        <v>–</v>
      </c>
      <c r="H261" s="14" t="str">
        <f ca="1">IFERROR(1*(($B261)/((_xll.BDH($H$1,$B$1,$A261,$A261)*100)/_xll.BDH($I$1,$B$1,$A261,$A261))-1),"–")</f>
        <v>–</v>
      </c>
      <c r="I261" s="15" t="str">
        <f ca="1">IFERROR(1*_xll.BDH($I$3,$B$1,A261,A261),"–")</f>
        <v>–</v>
      </c>
      <c r="J261" s="14" t="str">
        <f t="shared" ca="1" si="26"/>
        <v>–</v>
      </c>
      <c r="K261" s="15" t="str">
        <f ca="1">IFERROR(1*_xll.BDH($K$3,$B$1,A261,A261),"–")</f>
        <v>–</v>
      </c>
      <c r="L261" s="14" t="str">
        <f t="shared" ca="1" si="27"/>
        <v>–</v>
      </c>
      <c r="O261" s="12" t="str">
        <f t="shared" ca="1" si="28"/>
        <v>–</v>
      </c>
      <c r="P261" s="12" t="str">
        <f t="shared" ca="1" si="29"/>
        <v>–</v>
      </c>
      <c r="Q261" s="12" t="str">
        <f ca="1">IF(K261&lt;&gt;"–",LARGE($Q$4:Q260,1)+1,"–")</f>
        <v>–</v>
      </c>
    </row>
    <row r="262" spans="1:17" x14ac:dyDescent="0.2">
      <c r="A262" s="18">
        <f>WORKDAY(A261,1,$S$4:$S$13)</f>
        <v>42986</v>
      </c>
      <c r="B262" s="15" t="str">
        <f ca="1">IFERROR(1*_xll.BDH($A$1,$B$1,A262,A262),"–")</f>
        <v>–</v>
      </c>
      <c r="C262" s="17" t="str">
        <f ca="1">IFERROR(1*_xll.BDH($A$1,$C$1,A262,A262),"–")</f>
        <v>–</v>
      </c>
      <c r="D262" s="15" t="str">
        <f t="shared" ca="1" si="22"/>
        <v>–</v>
      </c>
      <c r="E262" s="16" t="str">
        <f t="shared" ca="1" si="23"/>
        <v>–</v>
      </c>
      <c r="F262" s="16" t="e">
        <f t="shared" ca="1" si="24"/>
        <v>#DIV/0!</v>
      </c>
      <c r="G262" s="14" t="str">
        <f t="shared" ca="1" si="25"/>
        <v>–</v>
      </c>
      <c r="H262" s="14" t="str">
        <f ca="1">IFERROR(1*(($B262)/((_xll.BDH($H$1,$B$1,$A262,$A262)*100)/_xll.BDH($I$1,$B$1,$A262,$A262))-1),"–")</f>
        <v>–</v>
      </c>
      <c r="I262" s="15" t="str">
        <f ca="1">IFERROR(1*_xll.BDH($I$3,$B$1,A262,A262),"–")</f>
        <v>–</v>
      </c>
      <c r="J262" s="14" t="str">
        <f t="shared" ca="1" si="26"/>
        <v>–</v>
      </c>
      <c r="K262" s="15" t="str">
        <f ca="1">IFERROR(1*_xll.BDH($K$3,$B$1,A262,A262),"–")</f>
        <v>–</v>
      </c>
      <c r="L262" s="14" t="str">
        <f t="shared" ca="1" si="27"/>
        <v>–</v>
      </c>
      <c r="O262" s="12" t="str">
        <f t="shared" ca="1" si="28"/>
        <v>–</v>
      </c>
      <c r="P262" s="12" t="str">
        <f t="shared" ca="1" si="29"/>
        <v>–</v>
      </c>
      <c r="Q262" s="12" t="str">
        <f ca="1">IF(K262&lt;&gt;"–",LARGE($Q$4:Q261,1)+1,"–")</f>
        <v>–</v>
      </c>
    </row>
    <row r="263" spans="1:17" x14ac:dyDescent="0.2">
      <c r="A263" s="18">
        <f>WORKDAY(A262,1,$S$4:$S$13)</f>
        <v>42989</v>
      </c>
      <c r="B263" s="15" t="str">
        <f ca="1">IFERROR(1*_xll.BDH($A$1,$B$1,A263,A263),"–")</f>
        <v>–</v>
      </c>
      <c r="C263" s="17" t="str">
        <f ca="1">IFERROR(1*_xll.BDH($A$1,$C$1,A263,A263),"–")</f>
        <v>–</v>
      </c>
      <c r="D263" s="15" t="str">
        <f t="shared" ca="1" si="22"/>
        <v>–</v>
      </c>
      <c r="E263" s="16" t="str">
        <f t="shared" ca="1" si="23"/>
        <v>–</v>
      </c>
      <c r="F263" s="16" t="e">
        <f t="shared" ca="1" si="24"/>
        <v>#DIV/0!</v>
      </c>
      <c r="G263" s="14" t="str">
        <f t="shared" ca="1" si="25"/>
        <v>–</v>
      </c>
      <c r="H263" s="14" t="str">
        <f ca="1">IFERROR(1*(($B263)/((_xll.BDH($H$1,$B$1,$A263,$A263)*100)/_xll.BDH($I$1,$B$1,$A263,$A263))-1),"–")</f>
        <v>–</v>
      </c>
      <c r="I263" s="15" t="str">
        <f ca="1">IFERROR(1*_xll.BDH($I$3,$B$1,A263,A263),"–")</f>
        <v>–</v>
      </c>
      <c r="J263" s="14" t="str">
        <f t="shared" ca="1" si="26"/>
        <v>–</v>
      </c>
      <c r="K263" s="15" t="str">
        <f ca="1">IFERROR(1*_xll.BDH($K$3,$B$1,A263,A263),"–")</f>
        <v>–</v>
      </c>
      <c r="L263" s="14" t="str">
        <f t="shared" ca="1" si="27"/>
        <v>–</v>
      </c>
      <c r="O263" s="12" t="str">
        <f t="shared" ca="1" si="28"/>
        <v>–</v>
      </c>
      <c r="P263" s="12" t="str">
        <f t="shared" ca="1" si="29"/>
        <v>–</v>
      </c>
      <c r="Q263" s="12" t="str">
        <f ca="1">IF(K263&lt;&gt;"–",LARGE($Q$4:Q262,1)+1,"–")</f>
        <v>–</v>
      </c>
    </row>
    <row r="264" spans="1:17" x14ac:dyDescent="0.2">
      <c r="A264" s="18">
        <f>WORKDAY(A263,1,$S$4:$S$13)</f>
        <v>42990</v>
      </c>
      <c r="B264" s="15" t="str">
        <f ca="1">IFERROR(1*_xll.BDH($A$1,$B$1,A264,A264),"–")</f>
        <v>–</v>
      </c>
      <c r="C264" s="17" t="str">
        <f ca="1">IFERROR(1*_xll.BDH($A$1,$C$1,A264,A264),"–")</f>
        <v>–</v>
      </c>
      <c r="D264" s="15" t="str">
        <f t="shared" ca="1" si="22"/>
        <v>–</v>
      </c>
      <c r="E264" s="16" t="str">
        <f t="shared" ca="1" si="23"/>
        <v>–</v>
      </c>
      <c r="F264" s="16" t="e">
        <f t="shared" ca="1" si="24"/>
        <v>#DIV/0!</v>
      </c>
      <c r="G264" s="14" t="str">
        <f t="shared" ca="1" si="25"/>
        <v>–</v>
      </c>
      <c r="H264" s="14" t="str">
        <f ca="1">IFERROR(1*(($B264)/((_xll.BDH($H$1,$B$1,$A264,$A264)*100)/_xll.BDH($I$1,$B$1,$A264,$A264))-1),"–")</f>
        <v>–</v>
      </c>
      <c r="I264" s="15" t="str">
        <f ca="1">IFERROR(1*_xll.BDH($I$3,$B$1,A264,A264),"–")</f>
        <v>–</v>
      </c>
      <c r="J264" s="14" t="str">
        <f t="shared" ca="1" si="26"/>
        <v>–</v>
      </c>
      <c r="K264" s="15" t="str">
        <f ca="1">IFERROR(1*_xll.BDH($K$3,$B$1,A264,A264),"–")</f>
        <v>–</v>
      </c>
      <c r="L264" s="14" t="str">
        <f t="shared" ca="1" si="27"/>
        <v>–</v>
      </c>
      <c r="O264" s="12" t="str">
        <f t="shared" ca="1" si="28"/>
        <v>–</v>
      </c>
      <c r="P264" s="12" t="str">
        <f t="shared" ca="1" si="29"/>
        <v>–</v>
      </c>
      <c r="Q264" s="12" t="str">
        <f ca="1">IF(K264&lt;&gt;"–",LARGE($Q$4:Q263,1)+1,"–")</f>
        <v>–</v>
      </c>
    </row>
    <row r="265" spans="1:17" x14ac:dyDescent="0.2">
      <c r="A265" s="18">
        <f t="shared" ref="A265:A333" si="30">WORKDAY(A264,1,$S$4:$S$13)</f>
        <v>42991</v>
      </c>
      <c r="B265" s="15" t="str">
        <f ca="1">IFERROR(1*_xll.BDH($A$1,$B$1,A265,A265),"–")</f>
        <v>–</v>
      </c>
      <c r="C265" s="17" t="str">
        <f ca="1">IFERROR(1*_xll.BDH($A$1,$C$1,A265,A265),"–")</f>
        <v>–</v>
      </c>
      <c r="D265" s="15" t="str">
        <f t="shared" ref="D265:D272" ca="1" si="31">IF(TODAY()&gt;A264,IFERROR(AVERAGE(B260:B264)*1.05,"–"),"–")</f>
        <v>–</v>
      </c>
      <c r="E265" s="16" t="str">
        <f t="shared" ref="E265:E272" ca="1" si="32">IF(TODAY()&gt;A264,IFERROR(AVERAGE(C245:C264)*0.25,"–"),"–")</f>
        <v>–</v>
      </c>
      <c r="F265" s="16" t="e">
        <f t="shared" ref="F265:F272" ca="1" si="33">IF(TODAY()&gt;A264,AVERAGE(C140:C265),"–")</f>
        <v>#DIV/0!</v>
      </c>
      <c r="G265" s="14" t="str">
        <f t="shared" ref="G265:G272" ca="1" si="34">IFERROR(B265/B264-1,"–")</f>
        <v>–</v>
      </c>
      <c r="H265" s="14" t="str">
        <f ca="1">IFERROR(1*(($B265)/((_xll.BDH($H$1,$B$1,$A265,$A265)*100)/_xll.BDH($I$1,$B$1,$A265,$A265))-1),"–")</f>
        <v>–</v>
      </c>
      <c r="I265" s="15" t="str">
        <f ca="1">IFERROR(1*_xll.BDH($I$3,$B$1,A265,A265),"–")</f>
        <v>–</v>
      </c>
      <c r="J265" s="14" t="str">
        <f t="shared" ref="J265:J272" ca="1" si="35">IFERROR(I265/I264-1,"–")</f>
        <v>–</v>
      </c>
      <c r="K265" s="15" t="str">
        <f ca="1">IFERROR(1*_xll.BDH($K$3,$B$1,A265,A265),"–")</f>
        <v>–</v>
      </c>
      <c r="L265" s="14" t="str">
        <f t="shared" ref="L265:L272" ca="1" si="36">IFERROR(K265/K264-1,"–")</f>
        <v>–</v>
      </c>
      <c r="O265" s="12" t="str">
        <f t="shared" ref="O265:O272" ca="1" si="37">IF(B265&lt;&gt;"–",LARGE(O262:O264,1)+1,"–")</f>
        <v>–</v>
      </c>
      <c r="P265" s="12" t="str">
        <f t="shared" ref="P265:P272" ca="1" si="38">IF(I265&lt;&gt;"–",LARGE(P262:P264,1)+1,"–")</f>
        <v>–</v>
      </c>
      <c r="Q265" s="12" t="str">
        <f ca="1">IF(K265&lt;&gt;"–",LARGE($Q$4:Q264,1)+1,"–")</f>
        <v>–</v>
      </c>
    </row>
    <row r="266" spans="1:17" x14ac:dyDescent="0.2">
      <c r="A266" s="18">
        <f t="shared" si="30"/>
        <v>42992</v>
      </c>
      <c r="B266" s="15" t="str">
        <f ca="1">IFERROR(1*_xll.BDH($A$1,$B$1,A266,A266),"–")</f>
        <v>–</v>
      </c>
      <c r="C266" s="17" t="str">
        <f ca="1">IFERROR(1*_xll.BDH($A$1,$C$1,A266,A266),"–")</f>
        <v>–</v>
      </c>
      <c r="D266" s="15" t="str">
        <f t="shared" ca="1" si="31"/>
        <v>–</v>
      </c>
      <c r="E266" s="16" t="str">
        <f t="shared" ca="1" si="32"/>
        <v>–</v>
      </c>
      <c r="F266" s="16" t="e">
        <f t="shared" ca="1" si="33"/>
        <v>#DIV/0!</v>
      </c>
      <c r="G266" s="14" t="str">
        <f t="shared" ca="1" si="34"/>
        <v>–</v>
      </c>
      <c r="H266" s="14" t="str">
        <f ca="1">IFERROR(1*(($B266)/((_xll.BDH($H$1,$B$1,$A266,$A266)*100)/_xll.BDH($I$1,$B$1,$A266,$A266))-1),"–")</f>
        <v>–</v>
      </c>
      <c r="I266" s="15" t="str">
        <f ca="1">IFERROR(1*_xll.BDH($I$3,$B$1,A266,A266),"–")</f>
        <v>–</v>
      </c>
      <c r="J266" s="14" t="str">
        <f t="shared" ca="1" si="35"/>
        <v>–</v>
      </c>
      <c r="K266" s="15" t="str">
        <f ca="1">IFERROR(1*_xll.BDH($K$3,$B$1,A266,A266),"–")</f>
        <v>–</v>
      </c>
      <c r="L266" s="14" t="str">
        <f t="shared" ca="1" si="36"/>
        <v>–</v>
      </c>
      <c r="O266" s="12" t="str">
        <f t="shared" ca="1" si="37"/>
        <v>–</v>
      </c>
      <c r="P266" s="12" t="str">
        <f t="shared" ca="1" si="38"/>
        <v>–</v>
      </c>
      <c r="Q266" s="12" t="str">
        <f ca="1">IF(K266&lt;&gt;"–",LARGE($Q$4:Q265,1)+1,"–")</f>
        <v>–</v>
      </c>
    </row>
    <row r="267" spans="1:17" x14ac:dyDescent="0.2">
      <c r="A267" s="18">
        <f t="shared" si="30"/>
        <v>42993</v>
      </c>
      <c r="B267" s="15" t="str">
        <f ca="1">IFERROR(1*_xll.BDH($A$1,$B$1,A267,A267),"–")</f>
        <v>–</v>
      </c>
      <c r="C267" s="17" t="str">
        <f ca="1">IFERROR(1*_xll.BDH($A$1,$C$1,A267,A267),"–")</f>
        <v>–</v>
      </c>
      <c r="D267" s="15" t="str">
        <f t="shared" ca="1" si="31"/>
        <v>–</v>
      </c>
      <c r="E267" s="16" t="str">
        <f t="shared" ca="1" si="32"/>
        <v>–</v>
      </c>
      <c r="F267" s="16" t="e">
        <f t="shared" ca="1" si="33"/>
        <v>#DIV/0!</v>
      </c>
      <c r="G267" s="14" t="str">
        <f t="shared" ca="1" si="34"/>
        <v>–</v>
      </c>
      <c r="H267" s="14" t="str">
        <f ca="1">IFERROR(1*(($B267)/((_xll.BDH($H$1,$B$1,$A267,$A267)*100)/_xll.BDH($I$1,$B$1,$A267,$A267))-1),"–")</f>
        <v>–</v>
      </c>
      <c r="I267" s="15" t="str">
        <f ca="1">IFERROR(1*_xll.BDH($I$3,$B$1,A267,A267),"–")</f>
        <v>–</v>
      </c>
      <c r="J267" s="14" t="str">
        <f t="shared" ca="1" si="35"/>
        <v>–</v>
      </c>
      <c r="K267" s="15" t="str">
        <f ca="1">IFERROR(1*_xll.BDH($K$3,$B$1,A267,A267),"–")</f>
        <v>–</v>
      </c>
      <c r="L267" s="14" t="str">
        <f t="shared" ca="1" si="36"/>
        <v>–</v>
      </c>
      <c r="O267" s="12" t="str">
        <f t="shared" ca="1" si="37"/>
        <v>–</v>
      </c>
      <c r="P267" s="12" t="str">
        <f t="shared" ca="1" si="38"/>
        <v>–</v>
      </c>
      <c r="Q267" s="12" t="str">
        <f ca="1">IF(K267&lt;&gt;"–",LARGE($Q$4:Q266,1)+1,"–")</f>
        <v>–</v>
      </c>
    </row>
    <row r="268" spans="1:17" x14ac:dyDescent="0.2">
      <c r="A268" s="18">
        <f t="shared" si="30"/>
        <v>42996</v>
      </c>
      <c r="B268" s="15" t="str">
        <f ca="1">IFERROR(1*_xll.BDH($A$1,$B$1,A268,A268),"–")</f>
        <v>–</v>
      </c>
      <c r="C268" s="17" t="str">
        <f ca="1">IFERROR(1*_xll.BDH($A$1,$C$1,A268,A268),"–")</f>
        <v>–</v>
      </c>
      <c r="D268" s="15" t="str">
        <f t="shared" ca="1" si="31"/>
        <v>–</v>
      </c>
      <c r="E268" s="16" t="str">
        <f t="shared" ca="1" si="32"/>
        <v>–</v>
      </c>
      <c r="F268" s="16" t="e">
        <f t="shared" ca="1" si="33"/>
        <v>#DIV/0!</v>
      </c>
      <c r="G268" s="14" t="str">
        <f t="shared" ca="1" si="34"/>
        <v>–</v>
      </c>
      <c r="H268" s="14" t="str">
        <f ca="1">IFERROR(1*(($B268)/((_xll.BDH($H$1,$B$1,$A268,$A268)*100)/_xll.BDH($I$1,$B$1,$A268,$A268))-1),"–")</f>
        <v>–</v>
      </c>
      <c r="I268" s="15" t="str">
        <f ca="1">IFERROR(1*_xll.BDH($I$3,$B$1,A268,A268),"–")</f>
        <v>–</v>
      </c>
      <c r="J268" s="14" t="str">
        <f t="shared" ca="1" si="35"/>
        <v>–</v>
      </c>
      <c r="K268" s="15" t="str">
        <f ca="1">IFERROR(1*_xll.BDH($K$3,$B$1,A268,A268),"–")</f>
        <v>–</v>
      </c>
      <c r="L268" s="14" t="str">
        <f t="shared" ca="1" si="36"/>
        <v>–</v>
      </c>
      <c r="O268" s="12" t="str">
        <f t="shared" ca="1" si="37"/>
        <v>–</v>
      </c>
      <c r="P268" s="12" t="str">
        <f t="shared" ca="1" si="38"/>
        <v>–</v>
      </c>
      <c r="Q268" s="12" t="str">
        <f ca="1">IF(K268&lt;&gt;"–",LARGE($Q$4:Q267,1)+1,"–")</f>
        <v>–</v>
      </c>
    </row>
    <row r="269" spans="1:17" x14ac:dyDescent="0.2">
      <c r="A269" s="18">
        <f t="shared" si="30"/>
        <v>42997</v>
      </c>
      <c r="B269" s="15" t="str">
        <f ca="1">IFERROR(1*_xll.BDH($A$1,$B$1,A269,A269),"–")</f>
        <v>–</v>
      </c>
      <c r="C269" s="17" t="str">
        <f ca="1">IFERROR(1*_xll.BDH($A$1,$C$1,A269,A269),"–")</f>
        <v>–</v>
      </c>
      <c r="D269" s="15" t="str">
        <f t="shared" ca="1" si="31"/>
        <v>–</v>
      </c>
      <c r="E269" s="16" t="str">
        <f t="shared" ca="1" si="32"/>
        <v>–</v>
      </c>
      <c r="F269" s="16" t="e">
        <f t="shared" ca="1" si="33"/>
        <v>#DIV/0!</v>
      </c>
      <c r="G269" s="14" t="str">
        <f t="shared" ca="1" si="34"/>
        <v>–</v>
      </c>
      <c r="H269" s="14" t="str">
        <f ca="1">IFERROR(1*(($B269)/((_xll.BDH($H$1,$B$1,$A269,$A269)*100)/_xll.BDH($I$1,$B$1,$A269,$A269))-1),"–")</f>
        <v>–</v>
      </c>
      <c r="I269" s="15" t="str">
        <f ca="1">IFERROR(1*_xll.BDH($I$3,$B$1,A269,A269),"–")</f>
        <v>–</v>
      </c>
      <c r="J269" s="14" t="str">
        <f t="shared" ca="1" si="35"/>
        <v>–</v>
      </c>
      <c r="K269" s="15" t="str">
        <f ca="1">IFERROR(1*_xll.BDH($K$3,$B$1,A269,A269),"–")</f>
        <v>–</v>
      </c>
      <c r="L269" s="14" t="str">
        <f t="shared" ca="1" si="36"/>
        <v>–</v>
      </c>
      <c r="O269" s="12" t="str">
        <f t="shared" ca="1" si="37"/>
        <v>–</v>
      </c>
      <c r="P269" s="12" t="str">
        <f t="shared" ca="1" si="38"/>
        <v>–</v>
      </c>
      <c r="Q269" s="12" t="str">
        <f ca="1">IF(K269&lt;&gt;"–",LARGE($Q$4:Q268,1)+1,"–")</f>
        <v>–</v>
      </c>
    </row>
    <row r="270" spans="1:17" x14ac:dyDescent="0.2">
      <c r="A270" s="18">
        <f t="shared" si="30"/>
        <v>42998</v>
      </c>
      <c r="B270" s="15" t="str">
        <f ca="1">IFERROR(1*_xll.BDH($A$1,$B$1,A270,A270),"–")</f>
        <v>–</v>
      </c>
      <c r="C270" s="17" t="str">
        <f ca="1">IFERROR(1*_xll.BDH($A$1,$C$1,A270,A270),"–")</f>
        <v>–</v>
      </c>
      <c r="D270" s="15" t="str">
        <f t="shared" ca="1" si="31"/>
        <v>–</v>
      </c>
      <c r="E270" s="16" t="str">
        <f t="shared" ca="1" si="32"/>
        <v>–</v>
      </c>
      <c r="F270" s="16" t="e">
        <f t="shared" ca="1" si="33"/>
        <v>#DIV/0!</v>
      </c>
      <c r="G270" s="14" t="str">
        <f t="shared" ca="1" si="34"/>
        <v>–</v>
      </c>
      <c r="H270" s="14" t="str">
        <f ca="1">IFERROR(1*(($B270)/((_xll.BDH($H$1,$B$1,$A270,$A270)*100)/_xll.BDH($I$1,$B$1,$A270,$A270))-1),"–")</f>
        <v>–</v>
      </c>
      <c r="I270" s="15" t="str">
        <f ca="1">IFERROR(1*_xll.BDH($I$3,$B$1,A270,A270),"–")</f>
        <v>–</v>
      </c>
      <c r="J270" s="14" t="str">
        <f t="shared" ca="1" si="35"/>
        <v>–</v>
      </c>
      <c r="K270" s="15" t="str">
        <f ca="1">IFERROR(1*_xll.BDH($K$3,$B$1,A270,A270),"–")</f>
        <v>–</v>
      </c>
      <c r="L270" s="14" t="str">
        <f t="shared" ca="1" si="36"/>
        <v>–</v>
      </c>
      <c r="O270" s="12" t="str">
        <f t="shared" ca="1" si="37"/>
        <v>–</v>
      </c>
      <c r="P270" s="12" t="str">
        <f t="shared" ca="1" si="38"/>
        <v>–</v>
      </c>
      <c r="Q270" s="12" t="str">
        <f ca="1">IF(K270&lt;&gt;"–",LARGE($Q$4:Q269,1)+1,"–")</f>
        <v>–</v>
      </c>
    </row>
    <row r="271" spans="1:17" x14ac:dyDescent="0.2">
      <c r="A271" s="18">
        <f t="shared" si="30"/>
        <v>42999</v>
      </c>
      <c r="B271" s="15" t="str">
        <f ca="1">IFERROR(1*_xll.BDH($A$1,$B$1,A271,A271),"–")</f>
        <v>–</v>
      </c>
      <c r="C271" s="17" t="str">
        <f ca="1">IFERROR(1*_xll.BDH($A$1,$C$1,A271,A271),"–")</f>
        <v>–</v>
      </c>
      <c r="D271" s="15" t="str">
        <f t="shared" ca="1" si="31"/>
        <v>–</v>
      </c>
      <c r="E271" s="16" t="str">
        <f t="shared" ca="1" si="32"/>
        <v>–</v>
      </c>
      <c r="F271" s="16" t="e">
        <f t="shared" ca="1" si="33"/>
        <v>#DIV/0!</v>
      </c>
      <c r="G271" s="14" t="str">
        <f t="shared" ca="1" si="34"/>
        <v>–</v>
      </c>
      <c r="H271" s="14" t="str">
        <f ca="1">IFERROR(1*(($B271)/((_xll.BDH($H$1,$B$1,$A271,$A271)*100)/_xll.BDH($I$1,$B$1,$A271,$A271))-1),"–")</f>
        <v>–</v>
      </c>
      <c r="I271" s="15" t="str">
        <f ca="1">IFERROR(1*_xll.BDH($I$3,$B$1,A271,A271),"–")</f>
        <v>–</v>
      </c>
      <c r="J271" s="14" t="str">
        <f t="shared" ca="1" si="35"/>
        <v>–</v>
      </c>
      <c r="K271" s="15" t="str">
        <f ca="1">IFERROR(1*_xll.BDH($K$3,$B$1,A271,A271),"–")</f>
        <v>–</v>
      </c>
      <c r="L271" s="14" t="str">
        <f t="shared" ca="1" si="36"/>
        <v>–</v>
      </c>
      <c r="O271" s="12" t="str">
        <f t="shared" ca="1" si="37"/>
        <v>–</v>
      </c>
      <c r="P271" s="12" t="str">
        <f t="shared" ca="1" si="38"/>
        <v>–</v>
      </c>
      <c r="Q271" s="12" t="str">
        <f ca="1">IF(K271&lt;&gt;"–",LARGE($Q$4:Q270,1)+1,"–")</f>
        <v>–</v>
      </c>
    </row>
    <row r="272" spans="1:17" x14ac:dyDescent="0.2">
      <c r="A272" s="18">
        <f t="shared" si="30"/>
        <v>43000</v>
      </c>
      <c r="B272" s="15" t="str">
        <f ca="1">IFERROR(1*_xll.BDH($A$1,$B$1,A272,A272),"–")</f>
        <v>–</v>
      </c>
      <c r="C272" s="17" t="str">
        <f ca="1">IFERROR(1*_xll.BDH($A$1,$C$1,A272,A272),"–")</f>
        <v>–</v>
      </c>
      <c r="D272" s="15" t="str">
        <f t="shared" ca="1" si="31"/>
        <v>–</v>
      </c>
      <c r="E272" s="16" t="str">
        <f t="shared" ca="1" si="32"/>
        <v>–</v>
      </c>
      <c r="F272" s="16" t="e">
        <f t="shared" ca="1" si="33"/>
        <v>#DIV/0!</v>
      </c>
      <c r="G272" s="14" t="str">
        <f t="shared" ca="1" si="34"/>
        <v>–</v>
      </c>
      <c r="H272" s="14" t="str">
        <f ca="1">IFERROR(1*(($B272)/((_xll.BDH($H$1,$B$1,$A272,$A272)*100)/_xll.BDH($I$1,$B$1,$A272,$A272))-1),"–")</f>
        <v>–</v>
      </c>
      <c r="I272" s="15" t="str">
        <f ca="1">IFERROR(1*_xll.BDH($I$3,$B$1,A272,A272),"–")</f>
        <v>–</v>
      </c>
      <c r="J272" s="14" t="str">
        <f t="shared" ca="1" si="35"/>
        <v>–</v>
      </c>
      <c r="K272" s="15" t="str">
        <f ca="1">IFERROR(1*_xll.BDH($K$3,$B$1,A272,A272),"–")</f>
        <v>–</v>
      </c>
      <c r="L272" s="14" t="str">
        <f t="shared" ca="1" si="36"/>
        <v>–</v>
      </c>
      <c r="O272" s="12" t="str">
        <f t="shared" ca="1" si="37"/>
        <v>–</v>
      </c>
      <c r="P272" s="12" t="str">
        <f t="shared" ca="1" si="38"/>
        <v>–</v>
      </c>
      <c r="Q272" s="12" t="str">
        <f ca="1">IF(K272&lt;&gt;"–",LARGE($Q$4:Q271,1)+1,"–")</f>
        <v>–</v>
      </c>
    </row>
    <row r="273" spans="1:17" x14ac:dyDescent="0.2">
      <c r="A273" s="18">
        <f t="shared" si="30"/>
        <v>43003</v>
      </c>
      <c r="B273" s="15" t="str">
        <f ca="1">IFERROR(1*_xll.BDH($A$1,$B$1,A273,A273),"–")</f>
        <v>–</v>
      </c>
      <c r="C273" s="17" t="str">
        <f ca="1">IFERROR(1*_xll.BDH($A$1,$C$1,A273,A273),"–")</f>
        <v>–</v>
      </c>
      <c r="D273" s="15" t="str">
        <f t="shared" ref="D273:D278" ca="1" si="39">IF(TODAY()&gt;A272,IFERROR(AVERAGE(B268:B272)*1.05,"–"),"–")</f>
        <v>–</v>
      </c>
      <c r="E273" s="16" t="str">
        <f t="shared" ref="E273:E278" ca="1" si="40">IF(TODAY()&gt;A272,IFERROR(AVERAGE(C253:C272)*0.25,"–"),"–")</f>
        <v>–</v>
      </c>
      <c r="F273" s="16" t="e">
        <f t="shared" ref="F273:F278" ca="1" si="41">IF(TODAY()&gt;A272,AVERAGE(C148:C273),"–")</f>
        <v>#DIV/0!</v>
      </c>
      <c r="G273" s="14" t="str">
        <f t="shared" ref="G273:G278" ca="1" si="42">IFERROR(B273/B272-1,"–")</f>
        <v>–</v>
      </c>
      <c r="H273" s="14" t="str">
        <f ca="1">IFERROR(1*(($B273)/((_xll.BDH($H$1,$B$1,$A273,$A273)*100)/_xll.BDH($I$1,$B$1,$A273,$A273))-1),"–")</f>
        <v>–</v>
      </c>
      <c r="I273" s="15" t="str">
        <f ca="1">IFERROR(1*_xll.BDH($I$3,$B$1,A273,A273),"–")</f>
        <v>–</v>
      </c>
      <c r="J273" s="14" t="str">
        <f t="shared" ref="J273:J278" ca="1" si="43">IFERROR(I273/I272-1,"–")</f>
        <v>–</v>
      </c>
      <c r="K273" s="15" t="str">
        <f ca="1">IFERROR(1*_xll.BDH($K$3,$B$1,A273,A273),"–")</f>
        <v>–</v>
      </c>
      <c r="L273" s="14" t="str">
        <f t="shared" ref="L273:L278" ca="1" si="44">IFERROR(K273/K272-1,"–")</f>
        <v>–</v>
      </c>
      <c r="O273" s="12" t="str">
        <f t="shared" ref="O273:O278" ca="1" si="45">IF(B273&lt;&gt;"–",LARGE(O270:O272,1)+1,"–")</f>
        <v>–</v>
      </c>
      <c r="P273" s="12" t="str">
        <f t="shared" ref="P273:P278" ca="1" si="46">IF(I273&lt;&gt;"–",LARGE(P270:P272,1)+1,"–")</f>
        <v>–</v>
      </c>
      <c r="Q273" s="12" t="str">
        <f ca="1">IF(K273&lt;&gt;"–",LARGE($Q$4:Q272,1)+1,"–")</f>
        <v>–</v>
      </c>
    </row>
    <row r="274" spans="1:17" x14ac:dyDescent="0.2">
      <c r="A274" s="18">
        <f t="shared" si="30"/>
        <v>43004</v>
      </c>
      <c r="B274" s="15" t="str">
        <f ca="1">IFERROR(1*_xll.BDH($A$1,$B$1,A274,A274),"–")</f>
        <v>–</v>
      </c>
      <c r="C274" s="17" t="str">
        <f ca="1">IFERROR(1*_xll.BDH($A$1,$C$1,A274,A274),"–")</f>
        <v>–</v>
      </c>
      <c r="D274" s="15" t="str">
        <f t="shared" ca="1" si="39"/>
        <v>–</v>
      </c>
      <c r="E274" s="16" t="str">
        <f t="shared" ca="1" si="40"/>
        <v>–</v>
      </c>
      <c r="F274" s="16" t="e">
        <f t="shared" ca="1" si="41"/>
        <v>#DIV/0!</v>
      </c>
      <c r="G274" s="14" t="str">
        <f t="shared" ca="1" si="42"/>
        <v>–</v>
      </c>
      <c r="H274" s="14" t="str">
        <f ca="1">IFERROR(1*(($B274)/((_xll.BDH($H$1,$B$1,$A274,$A274)*100)/_xll.BDH($I$1,$B$1,$A274,$A274))-1),"–")</f>
        <v>–</v>
      </c>
      <c r="I274" s="15" t="str">
        <f ca="1">IFERROR(1*_xll.BDH($I$3,$B$1,A274,A274),"–")</f>
        <v>–</v>
      </c>
      <c r="J274" s="14" t="str">
        <f t="shared" ca="1" si="43"/>
        <v>–</v>
      </c>
      <c r="K274" s="15" t="str">
        <f ca="1">IFERROR(1*_xll.BDH($K$3,$B$1,A274,A274),"–")</f>
        <v>–</v>
      </c>
      <c r="L274" s="14" t="str">
        <f t="shared" ca="1" si="44"/>
        <v>–</v>
      </c>
      <c r="O274" s="12" t="str">
        <f t="shared" ca="1" si="45"/>
        <v>–</v>
      </c>
      <c r="P274" s="12" t="str">
        <f t="shared" ca="1" si="46"/>
        <v>–</v>
      </c>
      <c r="Q274" s="12" t="str">
        <f ca="1">IF(K274&lt;&gt;"–",LARGE($Q$4:Q273,1)+1,"–")</f>
        <v>–</v>
      </c>
    </row>
    <row r="275" spans="1:17" x14ac:dyDescent="0.2">
      <c r="A275" s="18">
        <f t="shared" si="30"/>
        <v>43005</v>
      </c>
      <c r="B275" s="15" t="str">
        <f ca="1">IFERROR(1*_xll.BDH($A$1,$B$1,A275,A275),"–")</f>
        <v>–</v>
      </c>
      <c r="C275" s="17" t="str">
        <f ca="1">IFERROR(1*_xll.BDH($A$1,$C$1,A275,A275),"–")</f>
        <v>–</v>
      </c>
      <c r="D275" s="15" t="str">
        <f t="shared" ca="1" si="39"/>
        <v>–</v>
      </c>
      <c r="E275" s="16" t="str">
        <f t="shared" ca="1" si="40"/>
        <v>–</v>
      </c>
      <c r="F275" s="16" t="e">
        <f t="shared" ca="1" si="41"/>
        <v>#DIV/0!</v>
      </c>
      <c r="G275" s="14" t="str">
        <f t="shared" ca="1" si="42"/>
        <v>–</v>
      </c>
      <c r="H275" s="14" t="str">
        <f ca="1">IFERROR(1*(($B275)/((_xll.BDH($H$1,$B$1,$A275,$A275)*100)/_xll.BDH($I$1,$B$1,$A275,$A275))-1),"–")</f>
        <v>–</v>
      </c>
      <c r="I275" s="15" t="str">
        <f ca="1">IFERROR(1*_xll.BDH($I$3,$B$1,A275,A275),"–")</f>
        <v>–</v>
      </c>
      <c r="J275" s="14" t="str">
        <f t="shared" ca="1" si="43"/>
        <v>–</v>
      </c>
      <c r="K275" s="15" t="str">
        <f ca="1">IFERROR(1*_xll.BDH($K$3,$B$1,A275,A275),"–")</f>
        <v>–</v>
      </c>
      <c r="L275" s="14" t="str">
        <f t="shared" ca="1" si="44"/>
        <v>–</v>
      </c>
      <c r="O275" s="12" t="str">
        <f t="shared" ca="1" si="45"/>
        <v>–</v>
      </c>
      <c r="P275" s="12" t="str">
        <f t="shared" ca="1" si="46"/>
        <v>–</v>
      </c>
      <c r="Q275" s="12" t="str">
        <f ca="1">IF(K275&lt;&gt;"–",LARGE($Q$4:Q274,1)+1,"–")</f>
        <v>–</v>
      </c>
    </row>
    <row r="276" spans="1:17" x14ac:dyDescent="0.2">
      <c r="A276" s="18">
        <f t="shared" si="30"/>
        <v>43006</v>
      </c>
      <c r="B276" s="15" t="str">
        <f ca="1">IFERROR(1*_xll.BDH($A$1,$B$1,A276,A276),"–")</f>
        <v>–</v>
      </c>
      <c r="C276" s="17" t="str">
        <f ca="1">IFERROR(1*_xll.BDH($A$1,$C$1,A276,A276),"–")</f>
        <v>–</v>
      </c>
      <c r="D276" s="15" t="str">
        <f t="shared" ca="1" si="39"/>
        <v>–</v>
      </c>
      <c r="E276" s="16" t="str">
        <f t="shared" ca="1" si="40"/>
        <v>–</v>
      </c>
      <c r="F276" s="16" t="e">
        <f t="shared" ca="1" si="41"/>
        <v>#DIV/0!</v>
      </c>
      <c r="G276" s="14" t="str">
        <f t="shared" ca="1" si="42"/>
        <v>–</v>
      </c>
      <c r="H276" s="14" t="str">
        <f ca="1">IFERROR(1*(($B276)/((_xll.BDH($H$1,$B$1,$A276,$A276)*100)/_xll.BDH($I$1,$B$1,$A276,$A276))-1),"–")</f>
        <v>–</v>
      </c>
      <c r="I276" s="15" t="str">
        <f ca="1">IFERROR(1*_xll.BDH($I$3,$B$1,A276,A276),"–")</f>
        <v>–</v>
      </c>
      <c r="J276" s="14" t="str">
        <f t="shared" ca="1" si="43"/>
        <v>–</v>
      </c>
      <c r="K276" s="15" t="str">
        <f ca="1">IFERROR(1*_xll.BDH($K$3,$B$1,A276,A276),"–")</f>
        <v>–</v>
      </c>
      <c r="L276" s="14" t="str">
        <f t="shared" ca="1" si="44"/>
        <v>–</v>
      </c>
      <c r="O276" s="12" t="str">
        <f t="shared" ca="1" si="45"/>
        <v>–</v>
      </c>
      <c r="P276" s="12" t="str">
        <f t="shared" ca="1" si="46"/>
        <v>–</v>
      </c>
      <c r="Q276" s="12" t="str">
        <f ca="1">IF(K276&lt;&gt;"–",LARGE($Q$4:Q275,1)+1,"–")</f>
        <v>–</v>
      </c>
    </row>
    <row r="277" spans="1:17" x14ac:dyDescent="0.2">
      <c r="A277" s="18">
        <f t="shared" si="30"/>
        <v>43007</v>
      </c>
      <c r="B277" s="15" t="str">
        <f ca="1">IFERROR(1*_xll.BDH($A$1,$B$1,A277,A277),"–")</f>
        <v>–</v>
      </c>
      <c r="C277" s="17" t="str">
        <f ca="1">IFERROR(1*_xll.BDH($A$1,$C$1,A277,A277),"–")</f>
        <v>–</v>
      </c>
      <c r="D277" s="15" t="str">
        <f t="shared" ca="1" si="39"/>
        <v>–</v>
      </c>
      <c r="E277" s="16" t="str">
        <f t="shared" ca="1" si="40"/>
        <v>–</v>
      </c>
      <c r="F277" s="16" t="e">
        <f t="shared" ca="1" si="41"/>
        <v>#DIV/0!</v>
      </c>
      <c r="G277" s="14" t="str">
        <f t="shared" ca="1" si="42"/>
        <v>–</v>
      </c>
      <c r="H277" s="14" t="str">
        <f ca="1">IFERROR(1*(($B277)/((_xll.BDH($H$1,$B$1,$A277,$A277)*100)/_xll.BDH($I$1,$B$1,$A277,$A277))-1),"–")</f>
        <v>–</v>
      </c>
      <c r="I277" s="15" t="str">
        <f ca="1">IFERROR(1*_xll.BDH($I$3,$B$1,A277,A277),"–")</f>
        <v>–</v>
      </c>
      <c r="J277" s="14" t="str">
        <f t="shared" ca="1" si="43"/>
        <v>–</v>
      </c>
      <c r="K277" s="15" t="str">
        <f ca="1">IFERROR(1*_xll.BDH($K$3,$B$1,A277,A277),"–")</f>
        <v>–</v>
      </c>
      <c r="L277" s="14" t="str">
        <f t="shared" ca="1" si="44"/>
        <v>–</v>
      </c>
      <c r="O277" s="12" t="str">
        <f t="shared" ca="1" si="45"/>
        <v>–</v>
      </c>
      <c r="P277" s="12" t="str">
        <f t="shared" ca="1" si="46"/>
        <v>–</v>
      </c>
      <c r="Q277" s="12" t="str">
        <f ca="1">IF(K277&lt;&gt;"–",LARGE($Q$4:Q276,1)+1,"–")</f>
        <v>–</v>
      </c>
    </row>
    <row r="278" spans="1:17" x14ac:dyDescent="0.2">
      <c r="A278" s="18">
        <f t="shared" si="30"/>
        <v>43010</v>
      </c>
      <c r="B278" s="15" t="str">
        <f ca="1">IFERROR(1*_xll.BDH($A$1,$B$1,A278,A278),"–")</f>
        <v>–</v>
      </c>
      <c r="C278" s="17" t="str">
        <f ca="1">IFERROR(1*_xll.BDH($A$1,$C$1,A278,A278),"–")</f>
        <v>–</v>
      </c>
      <c r="D278" s="15" t="str">
        <f t="shared" ca="1" si="39"/>
        <v>–</v>
      </c>
      <c r="E278" s="16" t="str">
        <f t="shared" ca="1" si="40"/>
        <v>–</v>
      </c>
      <c r="F278" s="16" t="e">
        <f t="shared" ca="1" si="41"/>
        <v>#DIV/0!</v>
      </c>
      <c r="G278" s="14" t="str">
        <f t="shared" ca="1" si="42"/>
        <v>–</v>
      </c>
      <c r="H278" s="14" t="str">
        <f ca="1">IFERROR(1*(($B278)/((_xll.BDH($H$1,$B$1,$A278,$A278)*100)/_xll.BDH($I$1,$B$1,$A278,$A278))-1),"–")</f>
        <v>–</v>
      </c>
      <c r="I278" s="15" t="str">
        <f ca="1">IFERROR(1*_xll.BDH($I$3,$B$1,A278,A278),"–")</f>
        <v>–</v>
      </c>
      <c r="J278" s="14" t="str">
        <f t="shared" ca="1" si="43"/>
        <v>–</v>
      </c>
      <c r="K278" s="15" t="str">
        <f ca="1">IFERROR(1*_xll.BDH($K$3,$B$1,A278,A278),"–")</f>
        <v>–</v>
      </c>
      <c r="L278" s="14" t="str">
        <f t="shared" ca="1" si="44"/>
        <v>–</v>
      </c>
      <c r="O278" s="12" t="str">
        <f t="shared" ca="1" si="45"/>
        <v>–</v>
      </c>
      <c r="P278" s="12" t="str">
        <f t="shared" ca="1" si="46"/>
        <v>–</v>
      </c>
      <c r="Q278" s="12" t="str">
        <f ca="1">IF(K278&lt;&gt;"–",LARGE($Q$4:Q277,1)+1,"–")</f>
        <v>–</v>
      </c>
    </row>
    <row r="279" spans="1:17" x14ac:dyDescent="0.2">
      <c r="A279" s="18">
        <f t="shared" si="30"/>
        <v>43011</v>
      </c>
      <c r="B279" s="15" t="str">
        <f ca="1">IFERROR(1*_xll.BDH($A$1,$B$1,A279,A279),"–")</f>
        <v>–</v>
      </c>
      <c r="C279" s="17" t="str">
        <f ca="1">IFERROR(1*_xll.BDH($A$1,$C$1,A279,A279),"–")</f>
        <v>–</v>
      </c>
      <c r="D279" s="15" t="str">
        <f ca="1">IF(TODAY()&gt;A278,IFERROR(AVERAGE(B274:B278)*1.05,"–"),"–")</f>
        <v>–</v>
      </c>
      <c r="E279" s="16" t="str">
        <f ca="1">IF(TODAY()&gt;A278,IFERROR(AVERAGE(C259:C278)*0.25,"–"),"–")</f>
        <v>–</v>
      </c>
      <c r="F279" s="16" t="e">
        <f ca="1">IF(TODAY()&gt;A278,AVERAGE(C154:C279),"–")</f>
        <v>#DIV/0!</v>
      </c>
      <c r="G279" s="14" t="str">
        <f ca="1">IFERROR(B279/B278-1,"–")</f>
        <v>–</v>
      </c>
      <c r="H279" s="14" t="str">
        <f ca="1">IFERROR(1*(($B279)/((_xll.BDH($H$1,$B$1,$A279,$A279)*100)/_xll.BDH($I$1,$B$1,$A279,$A279))-1),"–")</f>
        <v>–</v>
      </c>
      <c r="I279" s="15" t="str">
        <f ca="1">IFERROR(1*_xll.BDH($I$3,$B$1,A279,A279),"–")</f>
        <v>–</v>
      </c>
      <c r="J279" s="14" t="str">
        <f ca="1">IFERROR(I279/I278-1,"–")</f>
        <v>–</v>
      </c>
      <c r="K279" s="15" t="str">
        <f ca="1">IFERROR(1*_xll.BDH($K$3,$B$1,A279,A279),"–")</f>
        <v>–</v>
      </c>
      <c r="L279" s="14" t="str">
        <f ca="1">IFERROR(K279/K278-1,"–")</f>
        <v>–</v>
      </c>
      <c r="O279" s="12" t="str">
        <f ca="1">IF(B279&lt;&gt;"–",LARGE(O276:O278,1)+1,"–")</f>
        <v>–</v>
      </c>
      <c r="P279" s="12" t="str">
        <f ca="1">IF(I279&lt;&gt;"–",LARGE(P276:P278,1)+1,"–")</f>
        <v>–</v>
      </c>
      <c r="Q279" s="12" t="str">
        <f ca="1">IF(K279&lt;&gt;"–",LARGE($Q$4:Q278,1)+1,"–")</f>
        <v>–</v>
      </c>
    </row>
    <row r="280" spans="1:17" x14ac:dyDescent="0.2">
      <c r="A280" s="18">
        <f t="shared" si="30"/>
        <v>43012</v>
      </c>
      <c r="B280" s="15" t="str">
        <f ca="1">IFERROR(1*_xll.BDH($A$1,$B$1,A280,A280),"–")</f>
        <v>–</v>
      </c>
      <c r="C280" s="17" t="str">
        <f ca="1">IFERROR(1*_xll.BDH($A$1,$C$1,A280,A280),"–")</f>
        <v>–</v>
      </c>
      <c r="D280" s="15" t="str">
        <f ca="1">IF(TODAY()&gt;A279,IFERROR(AVERAGE(B275:B279)*1.05,"–"),"–")</f>
        <v>–</v>
      </c>
      <c r="E280" s="16" t="str">
        <f ca="1">IF(TODAY()&gt;A279,IFERROR(AVERAGE(C260:C279)*0.25,"–"),"–")</f>
        <v>–</v>
      </c>
      <c r="F280" s="16" t="e">
        <f ca="1">IF(TODAY()&gt;A279,AVERAGE(C155:C280),"–")</f>
        <v>#DIV/0!</v>
      </c>
      <c r="G280" s="14" t="str">
        <f ca="1">IFERROR(B280/B279-1,"–")</f>
        <v>–</v>
      </c>
      <c r="H280" s="14" t="str">
        <f ca="1">IFERROR(1*(($B280)/((_xll.BDH($H$1,$B$1,$A280,$A280)*100)/_xll.BDH($I$1,$B$1,$A280,$A280))-1),"–")</f>
        <v>–</v>
      </c>
      <c r="I280" s="15" t="str">
        <f ca="1">IFERROR(1*_xll.BDH($I$3,$B$1,A280,A280),"–")</f>
        <v>–</v>
      </c>
      <c r="J280" s="14" t="str">
        <f ca="1">IFERROR(I280/I279-1,"–")</f>
        <v>–</v>
      </c>
      <c r="K280" s="15" t="str">
        <f ca="1">IFERROR(1*_xll.BDH($K$3,$B$1,A280,A280),"–")</f>
        <v>–</v>
      </c>
      <c r="L280" s="14" t="str">
        <f ca="1">IFERROR(K280/K279-1,"–")</f>
        <v>–</v>
      </c>
      <c r="O280" s="12" t="str">
        <f t="shared" ref="O280:O289" ca="1" si="47">IF(B280&lt;&gt;"–",LARGE(O277:O279,1)+1,"–")</f>
        <v>–</v>
      </c>
      <c r="P280" s="12" t="str">
        <f t="shared" ref="P280:P289" ca="1" si="48">IF(I280&lt;&gt;"–",LARGE(P277:P279,1)+1,"–")</f>
        <v>–</v>
      </c>
      <c r="Q280" s="12" t="str">
        <f ca="1">IF(K280&lt;&gt;"–",LARGE($Q$4:Q279,1)+1,"–")</f>
        <v>–</v>
      </c>
    </row>
    <row r="281" spans="1:17" x14ac:dyDescent="0.2">
      <c r="A281" s="18">
        <f t="shared" si="30"/>
        <v>43013</v>
      </c>
      <c r="B281" s="15" t="str">
        <f ca="1">IFERROR(1*_xll.BDH($A$1,$B$1,A281,A281),"–")</f>
        <v>–</v>
      </c>
      <c r="C281" s="17" t="str">
        <f ca="1">IFERROR(1*_xll.BDH($A$1,$C$1,A281,A281),"–")</f>
        <v>–</v>
      </c>
      <c r="D281" s="15" t="str">
        <f ca="1">IF(TODAY()&gt;A280,IFERROR(AVERAGE(B276:B280)*1.05,"–"),"–")</f>
        <v>–</v>
      </c>
      <c r="E281" s="16" t="str">
        <f ca="1">IF(TODAY()&gt;A280,IFERROR(AVERAGE(C261:C280)*0.25,"–"),"–")</f>
        <v>–</v>
      </c>
      <c r="F281" s="16" t="e">
        <f ca="1">IF(TODAY()&gt;A280,AVERAGE(C156:C281),"–")</f>
        <v>#DIV/0!</v>
      </c>
      <c r="G281" s="14" t="str">
        <f ca="1">IFERROR(B281/B280-1,"–")</f>
        <v>–</v>
      </c>
      <c r="H281" s="14" t="str">
        <f ca="1">IFERROR(1*(($B281)/((_xll.BDH($H$1,$B$1,$A281,$A281)*100)/_xll.BDH($I$1,$B$1,$A281,$A281))-1),"–")</f>
        <v>–</v>
      </c>
      <c r="I281" s="15" t="str">
        <f ca="1">IFERROR(1*_xll.BDH($I$3,$B$1,A281,A281),"–")</f>
        <v>–</v>
      </c>
      <c r="J281" s="14" t="str">
        <f ca="1">IFERROR(I281/I280-1,"–")</f>
        <v>–</v>
      </c>
      <c r="K281" s="15" t="str">
        <f ca="1">IFERROR(1*_xll.BDH($K$3,$B$1,A281,A281),"–")</f>
        <v>–</v>
      </c>
      <c r="L281" s="14" t="str">
        <f ca="1">IFERROR(K281/K280-1,"–")</f>
        <v>–</v>
      </c>
      <c r="O281" s="12" t="str">
        <f t="shared" ca="1" si="47"/>
        <v>–</v>
      </c>
      <c r="P281" s="12" t="str">
        <f t="shared" ca="1" si="48"/>
        <v>–</v>
      </c>
      <c r="Q281" s="12" t="str">
        <f ca="1">IF(K281&lt;&gt;"–",LARGE($Q$4:Q280,1)+1,"–")</f>
        <v>–</v>
      </c>
    </row>
    <row r="282" spans="1:17" x14ac:dyDescent="0.2">
      <c r="A282" s="18">
        <f t="shared" si="30"/>
        <v>43014</v>
      </c>
      <c r="B282" s="15" t="str">
        <f ca="1">IFERROR(1*_xll.BDH($A$1,$B$1,A282,A282),"–")</f>
        <v>–</v>
      </c>
      <c r="C282" s="17" t="str">
        <f ca="1">IFERROR(1*_xll.BDH($A$1,$C$1,A282,A282),"–")</f>
        <v>–</v>
      </c>
      <c r="D282" s="15" t="str">
        <f ca="1">IF(TODAY()&gt;A281,IFERROR(AVERAGE(B277:B281)*1.05,"–"),"–")</f>
        <v>–</v>
      </c>
      <c r="E282" s="16" t="str">
        <f ca="1">IF(TODAY()&gt;A281,IFERROR(AVERAGE(C262:C281)*0.25,"–"),"–")</f>
        <v>–</v>
      </c>
      <c r="F282" s="16" t="e">
        <f ca="1">IF(TODAY()&gt;A281,AVERAGE(C157:C282),"–")</f>
        <v>#DIV/0!</v>
      </c>
      <c r="G282" s="14" t="str">
        <f ca="1">IFERROR(B282/B281-1,"–")</f>
        <v>–</v>
      </c>
      <c r="H282" s="14" t="str">
        <f ca="1">IFERROR(1*(($B282)/((_xll.BDH($H$1,$B$1,$A282,$A282)*100)/_xll.BDH($I$1,$B$1,$A282,$A282))-1),"–")</f>
        <v>–</v>
      </c>
      <c r="I282" s="15" t="str">
        <f ca="1">IFERROR(1*_xll.BDH($I$3,$B$1,A282,A282),"–")</f>
        <v>–</v>
      </c>
      <c r="J282" s="14" t="str">
        <f ca="1">IFERROR(I282/I281-1,"–")</f>
        <v>–</v>
      </c>
      <c r="K282" s="15" t="str">
        <f ca="1">IFERROR(1*_xll.BDH($K$3,$B$1,A282,A282),"–")</f>
        <v>–</v>
      </c>
      <c r="L282" s="14" t="str">
        <f ca="1">IFERROR(K282/K281-1,"–")</f>
        <v>–</v>
      </c>
      <c r="O282" s="12" t="str">
        <f t="shared" ca="1" si="47"/>
        <v>–</v>
      </c>
      <c r="P282" s="12" t="str">
        <f t="shared" ca="1" si="48"/>
        <v>–</v>
      </c>
      <c r="Q282" s="12" t="str">
        <f ca="1">IF(K282&lt;&gt;"–",LARGE($Q$4:Q281,1)+1,"–")</f>
        <v>–</v>
      </c>
    </row>
    <row r="283" spans="1:17" x14ac:dyDescent="0.2">
      <c r="A283" s="18">
        <f t="shared" si="30"/>
        <v>43017</v>
      </c>
      <c r="B283" s="15" t="str">
        <f ca="1">IFERROR(1*_xll.BDH($A$1,$B$1,A283,A283),"–")</f>
        <v>–</v>
      </c>
      <c r="C283" s="17" t="str">
        <f ca="1">IFERROR(1*_xll.BDH($A$1,$C$1,A283,A283),"–")</f>
        <v>–</v>
      </c>
      <c r="D283" s="15" t="str">
        <f ca="1">IF(TODAY()&gt;A282,IFERROR(AVERAGE(B278:B282)*1.05,"–"),"–")</f>
        <v>–</v>
      </c>
      <c r="E283" s="16" t="str">
        <f ca="1">IF(TODAY()&gt;A282,IFERROR(AVERAGE(C263:C282)*0.25,"–"),"–")</f>
        <v>–</v>
      </c>
      <c r="F283" s="16" t="e">
        <f ca="1">IF(TODAY()&gt;A282,AVERAGE(C158:C283),"–")</f>
        <v>#DIV/0!</v>
      </c>
      <c r="G283" s="14" t="str">
        <f ca="1">IFERROR(B283/B282-1,"–")</f>
        <v>–</v>
      </c>
      <c r="H283" s="14" t="str">
        <f ca="1">IFERROR(1*(($B283)/((_xll.BDH($H$1,$B$1,$A283,$A283)*100)/_xll.BDH($I$1,$B$1,$A283,$A283))-1),"–")</f>
        <v>–</v>
      </c>
      <c r="I283" s="15" t="str">
        <f ca="1">IFERROR(1*_xll.BDH($I$3,$B$1,A283,A283),"–")</f>
        <v>–</v>
      </c>
      <c r="J283" s="14" t="str">
        <f ca="1">IFERROR(I283/I282-1,"–")</f>
        <v>–</v>
      </c>
      <c r="K283" s="15" t="str">
        <f ca="1">IFERROR(1*_xll.BDH($K$3,$B$1,A283,A283),"–")</f>
        <v>–</v>
      </c>
      <c r="L283" s="14" t="str">
        <f ca="1">IFERROR(K283/K282-1,"–")</f>
        <v>–</v>
      </c>
      <c r="O283" s="12" t="str">
        <f t="shared" ca="1" si="47"/>
        <v>–</v>
      </c>
      <c r="P283" s="12" t="str">
        <f t="shared" ca="1" si="48"/>
        <v>–</v>
      </c>
      <c r="Q283" s="12" t="str">
        <f ca="1">IF(K283&lt;&gt;"–",LARGE($Q$4:Q282,1)+1,"–")</f>
        <v>–</v>
      </c>
    </row>
    <row r="284" spans="1:17" x14ac:dyDescent="0.2">
      <c r="A284" s="70">
        <f t="shared" si="30"/>
        <v>43018</v>
      </c>
      <c r="B284" s="71" t="str">
        <f ca="1">IFERROR(1*_xll.BDH($A$1,$B$1,A284,A284),"–")</f>
        <v>–</v>
      </c>
      <c r="C284" s="72" t="str">
        <f ca="1">IFERROR(1*_xll.BDH($A$1,$C$1,A284,A284),"–")</f>
        <v>–</v>
      </c>
      <c r="D284" s="71" t="str">
        <f t="shared" ref="D284:D293" ca="1" si="49">IF(TODAY()&gt;A283,IFERROR(AVERAGE(B279:B283)*1.05,"–"),"–")</f>
        <v>–</v>
      </c>
      <c r="E284" s="73" t="str">
        <f t="shared" ref="E284:E293" ca="1" si="50">IF(TODAY()&gt;A283,IFERROR(AVERAGE(C264:C283)*0.25,"–"),"–")</f>
        <v>–</v>
      </c>
      <c r="F284" s="73" t="e">
        <f t="shared" ref="F284:F293" ca="1" si="51">IF(TODAY()&gt;A283,AVERAGE(C159:C284),"–")</f>
        <v>#DIV/0!</v>
      </c>
      <c r="G284" s="74" t="str">
        <f t="shared" ref="G284:G292" ca="1" si="52">IFERROR(B284/B283-1,"–")</f>
        <v>–</v>
      </c>
      <c r="H284" s="74" t="str">
        <f ca="1">IFERROR(1*(($B284)/((_xll.BDH($H$1,$B$1,$A284,$A284)*100)/_xll.BDH($I$1,$B$1,$A284,$A284))-1),"–")</f>
        <v>–</v>
      </c>
      <c r="I284" s="71" t="str">
        <f ca="1">IFERROR(1*_xll.BDH($I$3,$B$1,A284,A284),"–")</f>
        <v>–</v>
      </c>
      <c r="J284" s="74" t="str">
        <f t="shared" ref="J284:J292" ca="1" si="53">IFERROR(I284/I283-1,"–")</f>
        <v>–</v>
      </c>
      <c r="K284" s="71" t="str">
        <f ca="1">IFERROR(1*_xll.BDH($K$3,$B$1,A284,A284),"–")</f>
        <v>–</v>
      </c>
      <c r="L284" s="74" t="str">
        <f t="shared" ref="L284:L292" ca="1" si="54">IFERROR(K284/K283-1,"–")</f>
        <v>–</v>
      </c>
      <c r="O284" s="12" t="str">
        <f t="shared" ca="1" si="47"/>
        <v>–</v>
      </c>
      <c r="P284" s="12" t="str">
        <f t="shared" ca="1" si="48"/>
        <v>–</v>
      </c>
      <c r="Q284" s="12" t="str">
        <f ca="1">IF(K284&lt;&gt;"–",LARGE($Q$4:Q283,1)+1,"–")</f>
        <v>–</v>
      </c>
    </row>
    <row r="285" spans="1:17" x14ac:dyDescent="0.2">
      <c r="A285" s="70">
        <f t="shared" si="30"/>
        <v>43019</v>
      </c>
      <c r="B285" s="71" t="str">
        <f ca="1">IFERROR(1*_xll.BDH($A$1,$B$1,A285,A285),"–")</f>
        <v>–</v>
      </c>
      <c r="C285" s="72" t="str">
        <f ca="1">IFERROR(1*_xll.BDH($A$1,$C$1,A285,A285),"–")</f>
        <v>–</v>
      </c>
      <c r="D285" s="71" t="str">
        <f t="shared" ca="1" si="49"/>
        <v>–</v>
      </c>
      <c r="E285" s="73" t="str">
        <f t="shared" ca="1" si="50"/>
        <v>–</v>
      </c>
      <c r="F285" s="73" t="e">
        <f t="shared" ca="1" si="51"/>
        <v>#DIV/0!</v>
      </c>
      <c r="G285" s="74" t="str">
        <f t="shared" ca="1" si="52"/>
        <v>–</v>
      </c>
      <c r="H285" s="74" t="str">
        <f ca="1">IFERROR(1*(($B285)/((_xll.BDH($H$1,$B$1,$A285,$A285)*100)/_xll.BDH($I$1,$B$1,$A285,$A285))-1),"–")</f>
        <v>–</v>
      </c>
      <c r="I285" s="71" t="str">
        <f ca="1">IFERROR(1*_xll.BDH($I$3,$B$1,A285,A285),"–")</f>
        <v>–</v>
      </c>
      <c r="J285" s="74" t="str">
        <f t="shared" ca="1" si="53"/>
        <v>–</v>
      </c>
      <c r="K285" s="71" t="str">
        <f ca="1">IFERROR(1*_xll.BDH($K$3,$B$1,A285,A285),"–")</f>
        <v>–</v>
      </c>
      <c r="L285" s="74" t="str">
        <f t="shared" ca="1" si="54"/>
        <v>–</v>
      </c>
      <c r="O285" s="12" t="str">
        <f t="shared" ca="1" si="47"/>
        <v>–</v>
      </c>
      <c r="P285" s="12" t="str">
        <f t="shared" ca="1" si="48"/>
        <v>–</v>
      </c>
      <c r="Q285" s="12" t="str">
        <f ca="1">IF(K285&lt;&gt;"–",LARGE($Q$4:Q284,1)+1,"–")</f>
        <v>–</v>
      </c>
    </row>
    <row r="286" spans="1:17" x14ac:dyDescent="0.2">
      <c r="A286" s="70">
        <f t="shared" si="30"/>
        <v>43020</v>
      </c>
      <c r="B286" s="71" t="str">
        <f ca="1">IFERROR(1*_xll.BDH($A$1,$B$1,A286,A286),"–")</f>
        <v>–</v>
      </c>
      <c r="C286" s="72" t="str">
        <f ca="1">IFERROR(1*_xll.BDH($A$1,$C$1,A286,A286),"–")</f>
        <v>–</v>
      </c>
      <c r="D286" s="71" t="str">
        <f t="shared" ca="1" si="49"/>
        <v>–</v>
      </c>
      <c r="E286" s="73" t="str">
        <f t="shared" ca="1" si="50"/>
        <v>–</v>
      </c>
      <c r="F286" s="73" t="e">
        <f t="shared" ca="1" si="51"/>
        <v>#DIV/0!</v>
      </c>
      <c r="G286" s="74" t="str">
        <f t="shared" ca="1" si="52"/>
        <v>–</v>
      </c>
      <c r="H286" s="74" t="str">
        <f ca="1">IFERROR(1*(($B286)/((_xll.BDH($H$1,$B$1,$A286,$A286)*100)/_xll.BDH($I$1,$B$1,$A286,$A286))-1),"–")</f>
        <v>–</v>
      </c>
      <c r="I286" s="71" t="str">
        <f ca="1">IFERROR(1*_xll.BDH($I$3,$B$1,A286,A286),"–")</f>
        <v>–</v>
      </c>
      <c r="J286" s="74" t="str">
        <f t="shared" ca="1" si="53"/>
        <v>–</v>
      </c>
      <c r="K286" s="71" t="str">
        <f ca="1">IFERROR(1*_xll.BDH($K$3,$B$1,A286,A286),"–")</f>
        <v>–</v>
      </c>
      <c r="L286" s="74" t="str">
        <f t="shared" ca="1" si="54"/>
        <v>–</v>
      </c>
      <c r="O286" s="12" t="str">
        <f t="shared" ca="1" si="47"/>
        <v>–</v>
      </c>
      <c r="P286" s="12" t="str">
        <f t="shared" ca="1" si="48"/>
        <v>–</v>
      </c>
      <c r="Q286" s="12" t="str">
        <f ca="1">IF(K286&lt;&gt;"–",LARGE($Q$4:Q285,1)+1,"–")</f>
        <v>–</v>
      </c>
    </row>
    <row r="287" spans="1:17" x14ac:dyDescent="0.2">
      <c r="A287" s="70">
        <f t="shared" si="30"/>
        <v>43021</v>
      </c>
      <c r="B287" s="71" t="str">
        <f ca="1">IFERROR(1*_xll.BDH($A$1,$B$1,A287,A287),"–")</f>
        <v>–</v>
      </c>
      <c r="C287" s="72" t="str">
        <f ca="1">IFERROR(1*_xll.BDH($A$1,$C$1,A287,A287),"–")</f>
        <v>–</v>
      </c>
      <c r="D287" s="71" t="str">
        <f t="shared" ca="1" si="49"/>
        <v>–</v>
      </c>
      <c r="E287" s="73" t="str">
        <f t="shared" ca="1" si="50"/>
        <v>–</v>
      </c>
      <c r="F287" s="73" t="e">
        <f t="shared" ca="1" si="51"/>
        <v>#DIV/0!</v>
      </c>
      <c r="G287" s="74" t="str">
        <f t="shared" ca="1" si="52"/>
        <v>–</v>
      </c>
      <c r="H287" s="74" t="str">
        <f ca="1">IFERROR(1*(($B287)/((_xll.BDH($H$1,$B$1,$A287,$A287)*100)/_xll.BDH($I$1,$B$1,$A287,$A287))-1),"–")</f>
        <v>–</v>
      </c>
      <c r="I287" s="71" t="str">
        <f ca="1">IFERROR(1*_xll.BDH($I$3,$B$1,A287,A287),"–")</f>
        <v>–</v>
      </c>
      <c r="J287" s="74" t="str">
        <f t="shared" ca="1" si="53"/>
        <v>–</v>
      </c>
      <c r="K287" s="71" t="str">
        <f ca="1">IFERROR(1*_xll.BDH($K$3,$B$1,A287,A287),"–")</f>
        <v>–</v>
      </c>
      <c r="L287" s="74" t="str">
        <f t="shared" ca="1" si="54"/>
        <v>–</v>
      </c>
      <c r="O287" s="12" t="str">
        <f t="shared" ca="1" si="47"/>
        <v>–</v>
      </c>
      <c r="P287" s="12" t="str">
        <f t="shared" ca="1" si="48"/>
        <v>–</v>
      </c>
      <c r="Q287" s="12" t="str">
        <f ca="1">IF(K287&lt;&gt;"–",LARGE($Q$4:Q286,1)+1,"–")</f>
        <v>–</v>
      </c>
    </row>
    <row r="288" spans="1:17" x14ac:dyDescent="0.2">
      <c r="A288" s="70">
        <f t="shared" si="30"/>
        <v>43024</v>
      </c>
      <c r="B288" s="71" t="str">
        <f ca="1">IFERROR(1*_xll.BDH($A$1,$B$1,A288,A288),"–")</f>
        <v>–</v>
      </c>
      <c r="C288" s="72" t="str">
        <f ca="1">IFERROR(1*_xll.BDH($A$1,$C$1,A288,A288),"–")</f>
        <v>–</v>
      </c>
      <c r="D288" s="71" t="str">
        <f t="shared" ca="1" si="49"/>
        <v>–</v>
      </c>
      <c r="E288" s="73" t="str">
        <f t="shared" ca="1" si="50"/>
        <v>–</v>
      </c>
      <c r="F288" s="73" t="e">
        <f t="shared" ca="1" si="51"/>
        <v>#DIV/0!</v>
      </c>
      <c r="G288" s="74" t="str">
        <f t="shared" ca="1" si="52"/>
        <v>–</v>
      </c>
      <c r="H288" s="74" t="str">
        <f ca="1">IFERROR(1*(($B288)/((_xll.BDH($H$1,$B$1,$A288,$A288)*100)/_xll.BDH($I$1,$B$1,$A288,$A288))-1),"–")</f>
        <v>–</v>
      </c>
      <c r="I288" s="71" t="str">
        <f ca="1">IFERROR(1*_xll.BDH($I$3,$B$1,A288,A288),"–")</f>
        <v>–</v>
      </c>
      <c r="J288" s="74" t="str">
        <f t="shared" ca="1" si="53"/>
        <v>–</v>
      </c>
      <c r="K288" s="71" t="str">
        <f ca="1">IFERROR(1*_xll.BDH($K$3,$B$1,A288,A288),"–")</f>
        <v>–</v>
      </c>
      <c r="L288" s="74" t="str">
        <f t="shared" ca="1" si="54"/>
        <v>–</v>
      </c>
      <c r="O288" s="12" t="str">
        <f t="shared" ca="1" si="47"/>
        <v>–</v>
      </c>
      <c r="P288" s="12" t="str">
        <f t="shared" ca="1" si="48"/>
        <v>–</v>
      </c>
      <c r="Q288" s="12" t="str">
        <f ca="1">IF(K288&lt;&gt;"–",LARGE($Q$4:Q287,1)+1,"–")</f>
        <v>–</v>
      </c>
    </row>
    <row r="289" spans="1:17" x14ac:dyDescent="0.2">
      <c r="A289" s="70">
        <f t="shared" si="30"/>
        <v>43025</v>
      </c>
      <c r="B289" s="71" t="str">
        <f ca="1">IFERROR(1*_xll.BDH($A$1,$B$1,A289,A289),"–")</f>
        <v>–</v>
      </c>
      <c r="C289" s="72" t="str">
        <f ca="1">IFERROR(1*_xll.BDH($A$1,$C$1,A289,A289),"–")</f>
        <v>–</v>
      </c>
      <c r="D289" s="71" t="str">
        <f t="shared" ca="1" si="49"/>
        <v>–</v>
      </c>
      <c r="E289" s="73" t="str">
        <f t="shared" ca="1" si="50"/>
        <v>–</v>
      </c>
      <c r="F289" s="73" t="e">
        <f t="shared" ca="1" si="51"/>
        <v>#DIV/0!</v>
      </c>
      <c r="G289" s="74" t="str">
        <f t="shared" ca="1" si="52"/>
        <v>–</v>
      </c>
      <c r="H289" s="74" t="str">
        <f ca="1">IFERROR(1*(($B289)/((_xll.BDH($H$1,$B$1,$A289,$A289)*100)/_xll.BDH($I$1,$B$1,$A289,$A289))-1),"–")</f>
        <v>–</v>
      </c>
      <c r="I289" s="71" t="str">
        <f ca="1">IFERROR(1*_xll.BDH($I$3,$B$1,A289,A289),"–")</f>
        <v>–</v>
      </c>
      <c r="J289" s="74" t="str">
        <f t="shared" ca="1" si="53"/>
        <v>–</v>
      </c>
      <c r="K289" s="71" t="str">
        <f ca="1">IFERROR(1*_xll.BDH($K$3,$B$1,A289,A289),"–")</f>
        <v>–</v>
      </c>
      <c r="L289" s="74" t="str">
        <f t="shared" ca="1" si="54"/>
        <v>–</v>
      </c>
      <c r="O289" s="12" t="str">
        <f t="shared" ca="1" si="47"/>
        <v>–</v>
      </c>
      <c r="P289" s="12" t="str">
        <f t="shared" ca="1" si="48"/>
        <v>–</v>
      </c>
      <c r="Q289" s="12" t="str">
        <f ca="1">IF(K289&lt;&gt;"–",LARGE($Q$4:Q288,1)+1,"–")</f>
        <v>–</v>
      </c>
    </row>
    <row r="290" spans="1:17" x14ac:dyDescent="0.2">
      <c r="A290" s="70">
        <f t="shared" si="30"/>
        <v>43026</v>
      </c>
      <c r="B290" s="71" t="str">
        <f ca="1">IFERROR(1*_xll.BDH($A$1,$B$1,A290,A290),"–")</f>
        <v>–</v>
      </c>
      <c r="C290" s="72" t="str">
        <f ca="1">IFERROR(1*_xll.BDH($A$1,$C$1,A290,A290),"–")</f>
        <v>–</v>
      </c>
      <c r="D290" s="71" t="str">
        <f t="shared" ca="1" si="49"/>
        <v>–</v>
      </c>
      <c r="E290" s="73" t="str">
        <f t="shared" ca="1" si="50"/>
        <v>–</v>
      </c>
      <c r="F290" s="73" t="e">
        <f t="shared" ca="1" si="51"/>
        <v>#DIV/0!</v>
      </c>
      <c r="G290" s="74" t="str">
        <f t="shared" ca="1" si="52"/>
        <v>–</v>
      </c>
      <c r="H290" s="74" t="str">
        <f ca="1">IFERROR(1*(($B290)/((_xll.BDH($H$1,$B$1,$A290,$A290)*100)/_xll.BDH($I$1,$B$1,$A290,$A290))-1),"–")</f>
        <v>–</v>
      </c>
      <c r="I290" s="71" t="str">
        <f ca="1">IFERROR(1*_xll.BDH($I$3,$B$1,A290,A290),"–")</f>
        <v>–</v>
      </c>
      <c r="J290" s="74" t="str">
        <f t="shared" ca="1" si="53"/>
        <v>–</v>
      </c>
      <c r="K290" s="71" t="str">
        <f ca="1">IFERROR(1*_xll.BDH($K$3,$B$1,A290,A290),"–")</f>
        <v>–</v>
      </c>
      <c r="L290" s="74" t="str">
        <f t="shared" ca="1" si="54"/>
        <v>–</v>
      </c>
      <c r="O290" s="12" t="str">
        <f t="shared" ref="O290:O295" ca="1" si="55">IF(B290&lt;&gt;"–",LARGE(O287:O289,1)+1,"–")</f>
        <v>–</v>
      </c>
      <c r="P290" s="12" t="str">
        <f t="shared" ref="P290:P295" ca="1" si="56">IF(I290&lt;&gt;"–",LARGE(P287:P289,1)+1,"–")</f>
        <v>–</v>
      </c>
      <c r="Q290" s="12" t="str">
        <f ca="1">IF(K290&lt;&gt;"–",LARGE($Q$4:Q289,1)+1,"–")</f>
        <v>–</v>
      </c>
    </row>
    <row r="291" spans="1:17" x14ac:dyDescent="0.2">
      <c r="A291" s="70">
        <f t="shared" si="30"/>
        <v>43027</v>
      </c>
      <c r="B291" s="71" t="str">
        <f ca="1">IFERROR(1*_xll.BDH($A$1,$B$1,A291,A291),"–")</f>
        <v>–</v>
      </c>
      <c r="C291" s="72" t="str">
        <f ca="1">IFERROR(1*_xll.BDH($A$1,$C$1,A291,A291),"–")</f>
        <v>–</v>
      </c>
      <c r="D291" s="71" t="str">
        <f t="shared" ca="1" si="49"/>
        <v>–</v>
      </c>
      <c r="E291" s="73" t="str">
        <f t="shared" ca="1" si="50"/>
        <v>–</v>
      </c>
      <c r="F291" s="73" t="e">
        <f t="shared" ca="1" si="51"/>
        <v>#DIV/0!</v>
      </c>
      <c r="G291" s="74" t="str">
        <f t="shared" ca="1" si="52"/>
        <v>–</v>
      </c>
      <c r="H291" s="74" t="str">
        <f ca="1">IFERROR(1*(($B291)/((_xll.BDH($H$1,$B$1,$A291,$A291)*100)/_xll.BDH($I$1,$B$1,$A291,$A291))-1),"–")</f>
        <v>–</v>
      </c>
      <c r="I291" s="71" t="str">
        <f ca="1">IFERROR(1*_xll.BDH($I$3,$B$1,A291,A291),"–")</f>
        <v>–</v>
      </c>
      <c r="J291" s="74" t="str">
        <f t="shared" ca="1" si="53"/>
        <v>–</v>
      </c>
      <c r="K291" s="71" t="str">
        <f ca="1">IFERROR(1*_xll.BDH($K$3,$B$1,A291,A291),"–")</f>
        <v>–</v>
      </c>
      <c r="L291" s="74" t="str">
        <f t="shared" ca="1" si="54"/>
        <v>–</v>
      </c>
      <c r="O291" s="12" t="str">
        <f t="shared" ca="1" si="55"/>
        <v>–</v>
      </c>
      <c r="P291" s="12" t="str">
        <f t="shared" ca="1" si="56"/>
        <v>–</v>
      </c>
      <c r="Q291" s="12" t="str">
        <f ca="1">IF(K291&lt;&gt;"–",LARGE($Q$4:Q290,1)+1,"–")</f>
        <v>–</v>
      </c>
    </row>
    <row r="292" spans="1:17" x14ac:dyDescent="0.2">
      <c r="A292" s="70">
        <f t="shared" si="30"/>
        <v>43028</v>
      </c>
      <c r="B292" s="71" t="str">
        <f ca="1">IFERROR(1*_xll.BDH($A$1,$B$1,A292,A292),"–")</f>
        <v>–</v>
      </c>
      <c r="C292" s="72" t="str">
        <f ca="1">IFERROR(1*_xll.BDH($A$1,$C$1,A292,A292),"–")</f>
        <v>–</v>
      </c>
      <c r="D292" s="71" t="str">
        <f t="shared" ca="1" si="49"/>
        <v>–</v>
      </c>
      <c r="E292" s="73" t="str">
        <f t="shared" ca="1" si="50"/>
        <v>–</v>
      </c>
      <c r="F292" s="73" t="e">
        <f t="shared" ca="1" si="51"/>
        <v>#DIV/0!</v>
      </c>
      <c r="G292" s="74" t="str">
        <f t="shared" ca="1" si="52"/>
        <v>–</v>
      </c>
      <c r="H292" s="74" t="str">
        <f ca="1">IFERROR(1*(($B292)/((_xll.BDH($H$1,$B$1,$A292,$A292)*100)/_xll.BDH($I$1,$B$1,$A292,$A292))-1),"–")</f>
        <v>–</v>
      </c>
      <c r="I292" s="71" t="str">
        <f ca="1">IFERROR(1*_xll.BDH($I$3,$B$1,A292,A292),"–")</f>
        <v>–</v>
      </c>
      <c r="J292" s="74" t="str">
        <f t="shared" ca="1" si="53"/>
        <v>–</v>
      </c>
      <c r="K292" s="71" t="str">
        <f ca="1">IFERROR(1*_xll.BDH($K$3,$B$1,A292,A292),"–")</f>
        <v>–</v>
      </c>
      <c r="L292" s="74" t="str">
        <f t="shared" ca="1" si="54"/>
        <v>–</v>
      </c>
      <c r="O292" s="12" t="str">
        <f t="shared" ca="1" si="55"/>
        <v>–</v>
      </c>
      <c r="P292" s="12" t="str">
        <f t="shared" ca="1" si="56"/>
        <v>–</v>
      </c>
      <c r="Q292" s="12" t="str">
        <f ca="1">IF(K292&lt;&gt;"–",LARGE($Q$4:Q291,1)+1,"–")</f>
        <v>–</v>
      </c>
    </row>
    <row r="293" spans="1:17" x14ac:dyDescent="0.2">
      <c r="A293" s="70">
        <f t="shared" si="30"/>
        <v>43031</v>
      </c>
      <c r="B293" s="71" t="str">
        <f ca="1">IFERROR(1*_xll.BDH($A$1,$B$1,A293,A293),"–")</f>
        <v>–</v>
      </c>
      <c r="C293" s="72" t="str">
        <f ca="1">IFERROR(1*_xll.BDH($A$1,$C$1,A293,A293),"–")</f>
        <v>–</v>
      </c>
      <c r="D293" s="71" t="str">
        <f t="shared" ca="1" si="49"/>
        <v>–</v>
      </c>
      <c r="E293" s="73" t="str">
        <f t="shared" ca="1" si="50"/>
        <v>–</v>
      </c>
      <c r="F293" s="73" t="e">
        <f t="shared" ca="1" si="51"/>
        <v>#DIV/0!</v>
      </c>
      <c r="G293" s="74" t="str">
        <f t="shared" ref="G293:G298" ca="1" si="57">IFERROR(B293/B292-1,"–")</f>
        <v>–</v>
      </c>
      <c r="H293" s="74" t="str">
        <f ca="1">IFERROR(1*(($B293)/((_xll.BDH($H$1,$B$1,$A293,$A293)*100)/_xll.BDH($I$1,$B$1,$A293,$A293))-1),"–")</f>
        <v>–</v>
      </c>
      <c r="I293" s="71" t="str">
        <f ca="1">IFERROR(1*_xll.BDH($I$3,$B$1,A293,A293),"–")</f>
        <v>–</v>
      </c>
      <c r="J293" s="74" t="str">
        <f t="shared" ref="J293:J298" ca="1" si="58">IFERROR(I293/I292-1,"–")</f>
        <v>–</v>
      </c>
      <c r="K293" s="71" t="str">
        <f ca="1">IFERROR(1*_xll.BDH($K$3,$B$1,A293,A293),"–")</f>
        <v>–</v>
      </c>
      <c r="L293" s="74" t="str">
        <f t="shared" ref="L293:L298" ca="1" si="59">IFERROR(K293/K292-1,"–")</f>
        <v>–</v>
      </c>
      <c r="O293" s="12" t="str">
        <f t="shared" ca="1" si="55"/>
        <v>–</v>
      </c>
      <c r="P293" s="12" t="str">
        <f t="shared" ca="1" si="56"/>
        <v>–</v>
      </c>
      <c r="Q293" s="12" t="str">
        <f ca="1">IF(K293&lt;&gt;"–",LARGE($Q$4:Q292,1)+1,"–")</f>
        <v>–</v>
      </c>
    </row>
    <row r="294" spans="1:17" x14ac:dyDescent="0.2">
      <c r="A294" s="70">
        <f t="shared" si="30"/>
        <v>43032</v>
      </c>
      <c r="B294" s="71" t="str">
        <f ca="1">IFERROR(1*_xll.BDH($A$1,$B$1,A294,A294),"–")</f>
        <v>–</v>
      </c>
      <c r="C294" s="72" t="str">
        <f ca="1">IFERROR(1*_xll.BDH($A$1,$C$1,A294,A294),"–")</f>
        <v>–</v>
      </c>
      <c r="D294" s="71" t="str">
        <f t="shared" ref="D294:D299" ca="1" si="60">IF(TODAY()&gt;A293,IFERROR(AVERAGE(B289:B293)*1.05,"–"),"–")</f>
        <v>–</v>
      </c>
      <c r="E294" s="73" t="str">
        <f t="shared" ref="E294:E299" ca="1" si="61">IF(TODAY()&gt;A293,IFERROR(AVERAGE(C274:C293)*0.25,"–"),"–")</f>
        <v>–</v>
      </c>
      <c r="F294" s="73" t="e">
        <f t="shared" ref="F294:F299" ca="1" si="62">IF(TODAY()&gt;A293,AVERAGE(C169:C294),"–")</f>
        <v>#DIV/0!</v>
      </c>
      <c r="G294" s="74" t="str">
        <f t="shared" ca="1" si="57"/>
        <v>–</v>
      </c>
      <c r="H294" s="74" t="str">
        <f ca="1">IFERROR(1*(($B294)/((_xll.BDH($H$1,$B$1,$A294,$A294)*100)/_xll.BDH($I$1,$B$1,$A294,$A294))-1),"–")</f>
        <v>–</v>
      </c>
      <c r="I294" s="71" t="str">
        <f ca="1">IFERROR(1*_xll.BDH($I$3,$B$1,A294,A294),"–")</f>
        <v>–</v>
      </c>
      <c r="J294" s="74" t="str">
        <f t="shared" ca="1" si="58"/>
        <v>–</v>
      </c>
      <c r="K294" s="71" t="str">
        <f ca="1">IFERROR(1*_xll.BDH($K$3,$B$1,A294,A294),"–")</f>
        <v>–</v>
      </c>
      <c r="L294" s="74" t="str">
        <f t="shared" ca="1" si="59"/>
        <v>–</v>
      </c>
      <c r="O294" s="12" t="str">
        <f t="shared" ca="1" si="55"/>
        <v>–</v>
      </c>
      <c r="P294" s="12" t="str">
        <f t="shared" ca="1" si="56"/>
        <v>–</v>
      </c>
      <c r="Q294" s="12" t="str">
        <f ca="1">IF(K294&lt;&gt;"–",LARGE($Q$4:Q293,1)+1,"–")</f>
        <v>–</v>
      </c>
    </row>
    <row r="295" spans="1:17" x14ac:dyDescent="0.2">
      <c r="A295" s="70">
        <f t="shared" si="30"/>
        <v>43033</v>
      </c>
      <c r="B295" s="71" t="str">
        <f ca="1">IFERROR(1*_xll.BDH($A$1,$B$1,A295,A295),"–")</f>
        <v>–</v>
      </c>
      <c r="C295" s="72" t="str">
        <f ca="1">IFERROR(1*_xll.BDH($A$1,$C$1,A295,A295),"–")</f>
        <v>–</v>
      </c>
      <c r="D295" s="71" t="str">
        <f t="shared" ca="1" si="60"/>
        <v>–</v>
      </c>
      <c r="E295" s="73" t="str">
        <f t="shared" ca="1" si="61"/>
        <v>–</v>
      </c>
      <c r="F295" s="73" t="e">
        <f t="shared" ca="1" si="62"/>
        <v>#DIV/0!</v>
      </c>
      <c r="G295" s="74" t="str">
        <f t="shared" ca="1" si="57"/>
        <v>–</v>
      </c>
      <c r="H295" s="74" t="str">
        <f ca="1">IFERROR(1*(($B295)/((_xll.BDH($H$1,$B$1,$A295,$A295)*100)/_xll.BDH($I$1,$B$1,$A295,$A295))-1),"–")</f>
        <v>–</v>
      </c>
      <c r="I295" s="71" t="str">
        <f ca="1">IFERROR(1*_xll.BDH($I$3,$B$1,A295,A295),"–")</f>
        <v>–</v>
      </c>
      <c r="J295" s="74" t="str">
        <f t="shared" ca="1" si="58"/>
        <v>–</v>
      </c>
      <c r="K295" s="71" t="str">
        <f ca="1">IFERROR(1*_xll.BDH($K$3,$B$1,A295,A295),"–")</f>
        <v>–</v>
      </c>
      <c r="L295" s="74" t="str">
        <f t="shared" ca="1" si="59"/>
        <v>–</v>
      </c>
      <c r="O295" s="12" t="str">
        <f t="shared" ca="1" si="55"/>
        <v>–</v>
      </c>
      <c r="P295" s="12" t="str">
        <f t="shared" ca="1" si="56"/>
        <v>–</v>
      </c>
      <c r="Q295" s="12" t="str">
        <f ca="1">IF(K295&lt;&gt;"–",LARGE($Q$4:Q294,1)+1,"–")</f>
        <v>–</v>
      </c>
    </row>
    <row r="296" spans="1:17" x14ac:dyDescent="0.2">
      <c r="A296" s="70">
        <f t="shared" si="30"/>
        <v>43034</v>
      </c>
      <c r="B296" s="71" t="str">
        <f ca="1">IFERROR(1*_xll.BDH($A$1,$B$1,A296,A296),"–")</f>
        <v>–</v>
      </c>
      <c r="C296" s="72" t="str">
        <f ca="1">IFERROR(1*_xll.BDH($A$1,$C$1,A296,A296),"–")</f>
        <v>–</v>
      </c>
      <c r="D296" s="71" t="str">
        <f t="shared" ca="1" si="60"/>
        <v>–</v>
      </c>
      <c r="E296" s="73" t="str">
        <f t="shared" ca="1" si="61"/>
        <v>–</v>
      </c>
      <c r="F296" s="73" t="e">
        <f t="shared" ca="1" si="62"/>
        <v>#DIV/0!</v>
      </c>
      <c r="G296" s="74" t="str">
        <f t="shared" ca="1" si="57"/>
        <v>–</v>
      </c>
      <c r="H296" s="74" t="str">
        <f ca="1">IFERROR(1*(($B296)/((_xll.BDH($H$1,$B$1,$A296,$A296)*100)/_xll.BDH($I$1,$B$1,$A296,$A296))-1),"–")</f>
        <v>–</v>
      </c>
      <c r="I296" s="71" t="str">
        <f ca="1">IFERROR(1*_xll.BDH($I$3,$B$1,A296,A296),"–")</f>
        <v>–</v>
      </c>
      <c r="J296" s="74" t="str">
        <f t="shared" ca="1" si="58"/>
        <v>–</v>
      </c>
      <c r="K296" s="71" t="str">
        <f ca="1">IFERROR(1*_xll.BDH($K$3,$B$1,A296,A296),"–")</f>
        <v>–</v>
      </c>
      <c r="L296" s="74" t="str">
        <f t="shared" ca="1" si="59"/>
        <v>–</v>
      </c>
      <c r="O296" s="12" t="str">
        <f t="shared" ref="O296:O301" ca="1" si="63">IF(B296&lt;&gt;"–",LARGE(O293:O295,1)+1,"–")</f>
        <v>–</v>
      </c>
      <c r="P296" s="12" t="str">
        <f t="shared" ref="P296:P301" ca="1" si="64">IF(I296&lt;&gt;"–",LARGE(P293:P295,1)+1,"–")</f>
        <v>–</v>
      </c>
      <c r="Q296" s="12" t="str">
        <f ca="1">IF(K296&lt;&gt;"–",LARGE($Q$4:Q295,1)+1,"–")</f>
        <v>–</v>
      </c>
    </row>
    <row r="297" spans="1:17" x14ac:dyDescent="0.2">
      <c r="A297" s="70">
        <f t="shared" si="30"/>
        <v>43035</v>
      </c>
      <c r="B297" s="71" t="str">
        <f ca="1">IFERROR(1*_xll.BDH($A$1,$B$1,A297,A297),"–")</f>
        <v>–</v>
      </c>
      <c r="C297" s="72" t="str">
        <f ca="1">IFERROR(1*_xll.BDH($A$1,$C$1,A297,A297),"–")</f>
        <v>–</v>
      </c>
      <c r="D297" s="71" t="str">
        <f t="shared" ca="1" si="60"/>
        <v>–</v>
      </c>
      <c r="E297" s="73" t="str">
        <f t="shared" ca="1" si="61"/>
        <v>–</v>
      </c>
      <c r="F297" s="73" t="e">
        <f t="shared" ca="1" si="62"/>
        <v>#DIV/0!</v>
      </c>
      <c r="G297" s="74" t="str">
        <f t="shared" ca="1" si="57"/>
        <v>–</v>
      </c>
      <c r="H297" s="74" t="str">
        <f ca="1">IFERROR(1*(($B297)/((_xll.BDH($H$1,$B$1,$A297,$A297)*100)/_xll.BDH($I$1,$B$1,$A297,$A297))-1),"–")</f>
        <v>–</v>
      </c>
      <c r="I297" s="71" t="str">
        <f ca="1">IFERROR(1*_xll.BDH($I$3,$B$1,A297,A297),"–")</f>
        <v>–</v>
      </c>
      <c r="J297" s="74" t="str">
        <f t="shared" ca="1" si="58"/>
        <v>–</v>
      </c>
      <c r="K297" s="71" t="str">
        <f ca="1">IFERROR(1*_xll.BDH($K$3,$B$1,A297,A297),"–")</f>
        <v>–</v>
      </c>
      <c r="L297" s="74" t="str">
        <f t="shared" ca="1" si="59"/>
        <v>–</v>
      </c>
      <c r="O297" s="12" t="str">
        <f t="shared" ca="1" si="63"/>
        <v>–</v>
      </c>
      <c r="P297" s="12" t="str">
        <f t="shared" ca="1" si="64"/>
        <v>–</v>
      </c>
      <c r="Q297" s="12" t="str">
        <f ca="1">IF(K297&lt;&gt;"–",LARGE($Q$4:Q296,1)+1,"–")</f>
        <v>–</v>
      </c>
    </row>
    <row r="298" spans="1:17" x14ac:dyDescent="0.2">
      <c r="A298" s="70">
        <f t="shared" si="30"/>
        <v>43038</v>
      </c>
      <c r="B298" s="71" t="str">
        <f ca="1">IFERROR(1*_xll.BDH($A$1,$B$1,A298,A298),"–")</f>
        <v>–</v>
      </c>
      <c r="C298" s="72" t="str">
        <f ca="1">IFERROR(1*_xll.BDH($A$1,$C$1,A298,A298),"–")</f>
        <v>–</v>
      </c>
      <c r="D298" s="71" t="str">
        <f t="shared" ca="1" si="60"/>
        <v>–</v>
      </c>
      <c r="E298" s="73" t="str">
        <f t="shared" ca="1" si="61"/>
        <v>–</v>
      </c>
      <c r="F298" s="73" t="e">
        <f t="shared" ca="1" si="62"/>
        <v>#DIV/0!</v>
      </c>
      <c r="G298" s="74" t="str">
        <f t="shared" ca="1" si="57"/>
        <v>–</v>
      </c>
      <c r="H298" s="74" t="str">
        <f ca="1">IFERROR(1*(($B298)/((_xll.BDH($H$1,$B$1,$A298,$A298)*100)/_xll.BDH($I$1,$B$1,$A298,$A298))-1),"–")</f>
        <v>–</v>
      </c>
      <c r="I298" s="71" t="str">
        <f ca="1">IFERROR(1*_xll.BDH($I$3,$B$1,A298,A298),"–")</f>
        <v>–</v>
      </c>
      <c r="J298" s="74" t="str">
        <f t="shared" ca="1" si="58"/>
        <v>–</v>
      </c>
      <c r="K298" s="71" t="str">
        <f ca="1">IFERROR(1*_xll.BDH($K$3,$B$1,A298,A298),"–")</f>
        <v>–</v>
      </c>
      <c r="L298" s="74" t="str">
        <f t="shared" ca="1" si="59"/>
        <v>–</v>
      </c>
      <c r="O298" s="12" t="str">
        <f t="shared" ca="1" si="63"/>
        <v>–</v>
      </c>
      <c r="P298" s="12" t="str">
        <f t="shared" ca="1" si="64"/>
        <v>–</v>
      </c>
      <c r="Q298" s="12" t="str">
        <f ca="1">IF(K298&lt;&gt;"–",LARGE($Q$4:Q297,1)+1,"–")</f>
        <v>–</v>
      </c>
    </row>
    <row r="299" spans="1:17" x14ac:dyDescent="0.2">
      <c r="A299" s="70">
        <f t="shared" si="30"/>
        <v>43039</v>
      </c>
      <c r="B299" s="71" t="str">
        <f ca="1">IFERROR(1*_xll.BDH($A$1,$B$1,A299,A299),"–")</f>
        <v>–</v>
      </c>
      <c r="C299" s="72" t="str">
        <f ca="1">IFERROR(1*_xll.BDH($A$1,$C$1,A299,A299),"–")</f>
        <v>–</v>
      </c>
      <c r="D299" s="71" t="str">
        <f t="shared" ca="1" si="60"/>
        <v>–</v>
      </c>
      <c r="E299" s="73" t="str">
        <f t="shared" ca="1" si="61"/>
        <v>–</v>
      </c>
      <c r="F299" s="73" t="e">
        <f t="shared" ca="1" si="62"/>
        <v>#DIV/0!</v>
      </c>
      <c r="G299" s="74" t="str">
        <f ca="1">IFERROR(B299/B298-1,"–")</f>
        <v>–</v>
      </c>
      <c r="H299" s="74" t="str">
        <f ca="1">IFERROR(1*(($B299)/((_xll.BDH($H$1,$B$1,$A299,$A299)*100)/_xll.BDH($I$1,$B$1,$A299,$A299))-1),"–")</f>
        <v>–</v>
      </c>
      <c r="I299" s="71" t="str">
        <f ca="1">IFERROR(1*_xll.BDH($I$3,$B$1,A299,A299),"–")</f>
        <v>–</v>
      </c>
      <c r="J299" s="74" t="str">
        <f ca="1">IFERROR(I299/I298-1,"–")</f>
        <v>–</v>
      </c>
      <c r="K299" s="71" t="str">
        <f ca="1">IFERROR(1*_xll.BDH($K$3,$B$1,A299,A299),"–")</f>
        <v>–</v>
      </c>
      <c r="L299" s="74" t="str">
        <f ca="1">IFERROR(K299/K298-1,"–")</f>
        <v>–</v>
      </c>
      <c r="O299" s="12" t="str">
        <f t="shared" ca="1" si="63"/>
        <v>–</v>
      </c>
      <c r="P299" s="12" t="str">
        <f t="shared" ca="1" si="64"/>
        <v>–</v>
      </c>
      <c r="Q299" s="12" t="str">
        <f ca="1">IF(K299&lt;&gt;"–",LARGE($Q$4:Q298,1)+1,"–")</f>
        <v>–</v>
      </c>
    </row>
    <row r="300" spans="1:17" x14ac:dyDescent="0.2">
      <c r="A300" s="70">
        <f t="shared" si="30"/>
        <v>43040</v>
      </c>
      <c r="B300" s="71" t="str">
        <f ca="1">IFERROR(1*_xll.BDH($A$1,$B$1,A300,A300),"–")</f>
        <v>–</v>
      </c>
      <c r="C300" s="72" t="str">
        <f ca="1">IFERROR(1*_xll.BDH($A$1,$C$1,A300,A300),"–")</f>
        <v>–</v>
      </c>
      <c r="D300" s="71" t="str">
        <f t="shared" ref="D300:D311" ca="1" si="65">IF(TODAY()&gt;A299,IFERROR(AVERAGE(B295:B299)*1.05,"–"),"–")</f>
        <v>–</v>
      </c>
      <c r="E300" s="73" t="str">
        <f t="shared" ref="E300:E311" ca="1" si="66">IF(TODAY()&gt;A299,IFERROR(AVERAGE(C280:C299)*0.25,"–"),"–")</f>
        <v>–</v>
      </c>
      <c r="F300" s="73" t="e">
        <f t="shared" ref="F300:F311" ca="1" si="67">IF(TODAY()&gt;A299,AVERAGE(C175:C300),"–")</f>
        <v>#DIV/0!</v>
      </c>
      <c r="G300" s="74" t="str">
        <f ca="1">IFERROR(B300/B299-1,"–")</f>
        <v>–</v>
      </c>
      <c r="H300" s="74" t="str">
        <f ca="1">IFERROR(1*(($B300)/((_xll.BDH($H$1,$B$1,$A300,$A300)*100)/_xll.BDH($I$1,$B$1,$A300,$A300))-1),"–")</f>
        <v>–</v>
      </c>
      <c r="I300" s="71" t="str">
        <f ca="1">IFERROR(1*_xll.BDH($I$3,$B$1,A300,A300),"–")</f>
        <v>–</v>
      </c>
      <c r="J300" s="74" t="str">
        <f ca="1">IFERROR(I300/I299-1,"–")</f>
        <v>–</v>
      </c>
      <c r="K300" s="71" t="str">
        <f ca="1">IFERROR(1*_xll.BDH($K$3,$B$1,A300,A300),"–")</f>
        <v>–</v>
      </c>
      <c r="L300" s="74" t="str">
        <f ca="1">IFERROR(K300/K299-1,"–")</f>
        <v>–</v>
      </c>
      <c r="O300" s="12" t="str">
        <f t="shared" ca="1" si="63"/>
        <v>–</v>
      </c>
      <c r="P300" s="12" t="str">
        <f t="shared" ca="1" si="64"/>
        <v>–</v>
      </c>
      <c r="Q300" s="12" t="str">
        <f ca="1">IF(K300&lt;&gt;"–",LARGE($Q$4:Q299,1)+1,"–")</f>
        <v>–</v>
      </c>
    </row>
    <row r="301" spans="1:17" x14ac:dyDescent="0.2">
      <c r="A301" s="70">
        <f t="shared" si="30"/>
        <v>43041</v>
      </c>
      <c r="B301" s="71" t="str">
        <f ca="1">IFERROR(1*_xll.BDH($A$1,$B$1,A301,A301),"–")</f>
        <v>–</v>
      </c>
      <c r="C301" s="72" t="str">
        <f ca="1">IFERROR(1*_xll.BDH($A$1,$C$1,A301,A301),"–")</f>
        <v>–</v>
      </c>
      <c r="D301" s="71" t="str">
        <f t="shared" ca="1" si="65"/>
        <v>–</v>
      </c>
      <c r="E301" s="73" t="str">
        <f t="shared" ca="1" si="66"/>
        <v>–</v>
      </c>
      <c r="F301" s="73" t="e">
        <f t="shared" ca="1" si="67"/>
        <v>#DIV/0!</v>
      </c>
      <c r="G301" s="74" t="str">
        <f ca="1">IFERROR(B301/B300-1,"–")</f>
        <v>–</v>
      </c>
      <c r="H301" s="74" t="str">
        <f ca="1">IFERROR(1*(($B301)/((_xll.BDH($H$1,$B$1,$A301,$A301)*100)/_xll.BDH($I$1,$B$1,$A301,$A301))-1),"–")</f>
        <v>–</v>
      </c>
      <c r="I301" s="71" t="str">
        <f ca="1">IFERROR(1*_xll.BDH($I$3,$B$1,A301,A301),"–")</f>
        <v>–</v>
      </c>
      <c r="J301" s="74" t="str">
        <f ca="1">IFERROR(I301/I300-1,"–")</f>
        <v>–</v>
      </c>
      <c r="K301" s="71" t="str">
        <f ca="1">IFERROR(1*_xll.BDH($K$3,$B$1,A301,A301),"–")</f>
        <v>–</v>
      </c>
      <c r="L301" s="74" t="str">
        <f ca="1">IFERROR(K301/K300-1,"–")</f>
        <v>–</v>
      </c>
      <c r="O301" s="12" t="str">
        <f t="shared" ca="1" si="63"/>
        <v>–</v>
      </c>
      <c r="P301" s="12" t="str">
        <f t="shared" ca="1" si="64"/>
        <v>–</v>
      </c>
      <c r="Q301" s="12" t="str">
        <f ca="1">IF(K301&lt;&gt;"–",LARGE($Q$4:Q300,1)+1,"–")</f>
        <v>–</v>
      </c>
    </row>
    <row r="302" spans="1:17" x14ac:dyDescent="0.2">
      <c r="A302" s="70">
        <f t="shared" si="30"/>
        <v>43042</v>
      </c>
      <c r="B302" s="71" t="str">
        <f ca="1">IFERROR(1*_xll.BDH($A$1,$B$1,A302,A302),"–")</f>
        <v>–</v>
      </c>
      <c r="C302" s="72" t="str">
        <f ca="1">IFERROR(1*_xll.BDH($A$1,$C$1,A302,A302),"–")</f>
        <v>–</v>
      </c>
      <c r="D302" s="71" t="str">
        <f t="shared" ca="1" si="65"/>
        <v>–</v>
      </c>
      <c r="E302" s="73" t="str">
        <f t="shared" ca="1" si="66"/>
        <v>–</v>
      </c>
      <c r="F302" s="73" t="e">
        <f t="shared" ca="1" si="67"/>
        <v>#DIV/0!</v>
      </c>
      <c r="G302" s="74" t="str">
        <f ca="1">IFERROR(B302/B301-1,"–")</f>
        <v>–</v>
      </c>
      <c r="H302" s="74" t="str">
        <f ca="1">IFERROR(1*(($B302)/((_xll.BDH($H$1,$B$1,$A302,$A302)*100)/_xll.BDH($I$1,$B$1,$A302,$A302))-1),"–")</f>
        <v>–</v>
      </c>
      <c r="I302" s="71" t="str">
        <f ca="1">IFERROR(1*_xll.BDH($I$3,$B$1,A302,A302),"–")</f>
        <v>–</v>
      </c>
      <c r="J302" s="74" t="str">
        <f ca="1">IFERROR(I302/I301-1,"–")</f>
        <v>–</v>
      </c>
      <c r="K302" s="71" t="str">
        <f ca="1">IFERROR(1*_xll.BDH($K$3,$B$1,A302,A302),"–")</f>
        <v>–</v>
      </c>
      <c r="L302" s="74" t="str">
        <f ca="1">IFERROR(K302/K301-1,"–")</f>
        <v>–</v>
      </c>
      <c r="O302" s="12" t="str">
        <f ca="1">IF(B302&lt;&gt;"–",LARGE(O299:O301,1)+1,"–")</f>
        <v>–</v>
      </c>
      <c r="P302" s="12" t="str">
        <f ca="1">IF(I302&lt;&gt;"–",LARGE(P299:P301,1)+1,"–")</f>
        <v>–</v>
      </c>
      <c r="Q302" s="12" t="str">
        <f ca="1">IF(K302&lt;&gt;"–",LARGE($Q$4:Q301,1)+1,"–")</f>
        <v>–</v>
      </c>
    </row>
    <row r="303" spans="1:17" x14ac:dyDescent="0.2">
      <c r="A303" s="70">
        <f>WORKDAY(A302,1,$S$4:$S$13)</f>
        <v>43045</v>
      </c>
      <c r="B303" s="71" t="str">
        <f ca="1">IFERROR(1*_xll.BDH($A$1,$B$1,A303,A303),"–")</f>
        <v>–</v>
      </c>
      <c r="C303" s="72" t="str">
        <f ca="1">IFERROR(1*_xll.BDH($A$1,$C$1,A303,A303),"–")</f>
        <v>–</v>
      </c>
      <c r="D303" s="71" t="str">
        <f t="shared" ca="1" si="65"/>
        <v>–</v>
      </c>
      <c r="E303" s="73" t="str">
        <f t="shared" ca="1" si="66"/>
        <v>–</v>
      </c>
      <c r="F303" s="73" t="e">
        <f t="shared" ca="1" si="67"/>
        <v>#DIV/0!</v>
      </c>
      <c r="G303" s="74" t="str">
        <f t="shared" ref="G303:G311" ca="1" si="68">IFERROR(B303/B302-1,"–")</f>
        <v>–</v>
      </c>
      <c r="H303" s="74" t="str">
        <f ca="1">IFERROR(1*(($B303)/((_xll.BDH($H$1,$B$1,$A303,$A303)*100)/_xll.BDH($I$1,$B$1,$A303,$A303))-1),"–")</f>
        <v>–</v>
      </c>
      <c r="I303" s="71" t="str">
        <f ca="1">IFERROR(1*_xll.BDH($I$3,$B$1,A303,A303),"–")</f>
        <v>–</v>
      </c>
      <c r="J303" s="74" t="str">
        <f t="shared" ref="J303:J311" ca="1" si="69">IFERROR(I303/I302-1,"–")</f>
        <v>–</v>
      </c>
      <c r="K303" s="71" t="str">
        <f ca="1">IFERROR(1*_xll.BDH($K$3,$B$1,A303,A303),"–")</f>
        <v>–</v>
      </c>
      <c r="L303" s="74" t="str">
        <f t="shared" ref="L303:L311" ca="1" si="70">IFERROR(K303/K302-1,"–")</f>
        <v>–</v>
      </c>
      <c r="O303" s="12" t="str">
        <f t="shared" ref="O303:O311" ca="1" si="71">IF(B303&lt;&gt;"–",LARGE(O300:O302,1)+1,"–")</f>
        <v>–</v>
      </c>
      <c r="P303" s="12" t="str">
        <f t="shared" ref="P303:P311" ca="1" si="72">IF(I303&lt;&gt;"–",LARGE(P300:P302,1)+1,"–")</f>
        <v>–</v>
      </c>
      <c r="Q303" s="12" t="str">
        <f ca="1">IF(K303&lt;&gt;"–",LARGE($Q$4:Q302,1)+1,"–")</f>
        <v>–</v>
      </c>
    </row>
    <row r="304" spans="1:17" x14ac:dyDescent="0.2">
      <c r="A304" s="70">
        <f t="shared" si="30"/>
        <v>43046</v>
      </c>
      <c r="B304" s="71" t="str">
        <f ca="1">IFERROR(1*_xll.BDH($A$1,$B$1,A304,A304),"–")</f>
        <v>–</v>
      </c>
      <c r="C304" s="72" t="str">
        <f ca="1">IFERROR(1*_xll.BDH($A$1,$C$1,A304,A304),"–")</f>
        <v>–</v>
      </c>
      <c r="D304" s="71" t="str">
        <f t="shared" ca="1" si="65"/>
        <v>–</v>
      </c>
      <c r="E304" s="73" t="str">
        <f t="shared" ca="1" si="66"/>
        <v>–</v>
      </c>
      <c r="F304" s="73" t="e">
        <f t="shared" ca="1" si="67"/>
        <v>#DIV/0!</v>
      </c>
      <c r="G304" s="74" t="str">
        <f t="shared" ca="1" si="68"/>
        <v>–</v>
      </c>
      <c r="H304" s="74" t="str">
        <f ca="1">IFERROR(1*(($B304)/((_xll.BDH($H$1,$B$1,$A304,$A304)*100)/_xll.BDH($I$1,$B$1,$A304,$A304))-1),"–")</f>
        <v>–</v>
      </c>
      <c r="I304" s="71" t="str">
        <f ca="1">IFERROR(1*_xll.BDH($I$3,$B$1,A304,A304),"–")</f>
        <v>–</v>
      </c>
      <c r="J304" s="74" t="str">
        <f t="shared" ca="1" si="69"/>
        <v>–</v>
      </c>
      <c r="K304" s="71" t="str">
        <f ca="1">IFERROR(1*_xll.BDH($K$3,$B$1,A304,A304),"–")</f>
        <v>–</v>
      </c>
      <c r="L304" s="74" t="str">
        <f t="shared" ca="1" si="70"/>
        <v>–</v>
      </c>
      <c r="O304" s="12" t="str">
        <f t="shared" ca="1" si="71"/>
        <v>–</v>
      </c>
      <c r="P304" s="12" t="str">
        <f t="shared" ca="1" si="72"/>
        <v>–</v>
      </c>
      <c r="Q304" s="12" t="str">
        <f ca="1">IF(K304&lt;&gt;"–",LARGE($Q$4:Q303,1)+1,"–")</f>
        <v>–</v>
      </c>
    </row>
    <row r="305" spans="1:17" x14ac:dyDescent="0.2">
      <c r="A305" s="70">
        <f t="shared" si="30"/>
        <v>43047</v>
      </c>
      <c r="B305" s="71" t="str">
        <f ca="1">IFERROR(1*_xll.BDH($A$1,$B$1,A305,A305),"–")</f>
        <v>–</v>
      </c>
      <c r="C305" s="72" t="str">
        <f ca="1">IFERROR(1*_xll.BDH($A$1,$C$1,A305,A305),"–")</f>
        <v>–</v>
      </c>
      <c r="D305" s="71" t="str">
        <f t="shared" ca="1" si="65"/>
        <v>–</v>
      </c>
      <c r="E305" s="73" t="str">
        <f t="shared" ca="1" si="66"/>
        <v>–</v>
      </c>
      <c r="F305" s="73" t="e">
        <f t="shared" ca="1" si="67"/>
        <v>#DIV/0!</v>
      </c>
      <c r="G305" s="74" t="str">
        <f t="shared" ca="1" si="68"/>
        <v>–</v>
      </c>
      <c r="H305" s="74" t="str">
        <f ca="1">IFERROR(1*(($B305)/((_xll.BDH($H$1,$B$1,$A305,$A305)*100)/_xll.BDH($I$1,$B$1,$A305,$A305))-1),"–")</f>
        <v>–</v>
      </c>
      <c r="I305" s="71" t="str">
        <f ca="1">IFERROR(1*_xll.BDH($I$3,$B$1,A305,A305),"–")</f>
        <v>–</v>
      </c>
      <c r="J305" s="74" t="str">
        <f t="shared" ca="1" si="69"/>
        <v>–</v>
      </c>
      <c r="K305" s="71" t="str">
        <f ca="1">IFERROR(1*_xll.BDH($K$3,$B$1,A305,A305),"–")</f>
        <v>–</v>
      </c>
      <c r="L305" s="74" t="str">
        <f t="shared" ca="1" si="70"/>
        <v>–</v>
      </c>
      <c r="O305" s="12" t="str">
        <f t="shared" ca="1" si="71"/>
        <v>–</v>
      </c>
      <c r="P305" s="12" t="str">
        <f t="shared" ca="1" si="72"/>
        <v>–</v>
      </c>
      <c r="Q305" s="12" t="str">
        <f ca="1">IF(K305&lt;&gt;"–",LARGE($Q$4:Q304,1)+1,"–")</f>
        <v>–</v>
      </c>
    </row>
    <row r="306" spans="1:17" x14ac:dyDescent="0.2">
      <c r="A306" s="70">
        <f t="shared" si="30"/>
        <v>43048</v>
      </c>
      <c r="B306" s="71" t="str">
        <f ca="1">IFERROR(1*_xll.BDH($A$1,$B$1,A306,A306),"–")</f>
        <v>–</v>
      </c>
      <c r="C306" s="72" t="str">
        <f ca="1">IFERROR(1*_xll.BDH($A$1,$C$1,A306,A306),"–")</f>
        <v>–</v>
      </c>
      <c r="D306" s="71" t="str">
        <f t="shared" ca="1" si="65"/>
        <v>–</v>
      </c>
      <c r="E306" s="73" t="str">
        <f t="shared" ca="1" si="66"/>
        <v>–</v>
      </c>
      <c r="F306" s="73" t="e">
        <f t="shared" ca="1" si="67"/>
        <v>#DIV/0!</v>
      </c>
      <c r="G306" s="74" t="str">
        <f t="shared" ca="1" si="68"/>
        <v>–</v>
      </c>
      <c r="H306" s="74" t="str">
        <f ca="1">IFERROR(1*(($B306)/((_xll.BDH($H$1,$B$1,$A306,$A306)*100)/_xll.BDH($I$1,$B$1,$A306,$A306))-1),"–")</f>
        <v>–</v>
      </c>
      <c r="I306" s="71" t="str">
        <f ca="1">IFERROR(1*_xll.BDH($I$3,$B$1,A306,A306),"–")</f>
        <v>–</v>
      </c>
      <c r="J306" s="74" t="str">
        <f t="shared" ca="1" si="69"/>
        <v>–</v>
      </c>
      <c r="K306" s="71" t="str">
        <f ca="1">IFERROR(1*_xll.BDH($K$3,$B$1,A306,A306),"–")</f>
        <v>–</v>
      </c>
      <c r="L306" s="74" t="str">
        <f t="shared" ca="1" si="70"/>
        <v>–</v>
      </c>
      <c r="O306" s="12" t="str">
        <f t="shared" ca="1" si="71"/>
        <v>–</v>
      </c>
      <c r="P306" s="12" t="str">
        <f t="shared" ca="1" si="72"/>
        <v>–</v>
      </c>
      <c r="Q306" s="12" t="str">
        <f ca="1">IF(K306&lt;&gt;"–",LARGE($Q$4:Q305,1)+1,"–")</f>
        <v>–</v>
      </c>
    </row>
    <row r="307" spans="1:17" x14ac:dyDescent="0.2">
      <c r="A307" s="70">
        <f t="shared" si="30"/>
        <v>43049</v>
      </c>
      <c r="B307" s="71" t="str">
        <f ca="1">IFERROR(1*_xll.BDH($A$1,$B$1,A307,A307),"–")</f>
        <v>–</v>
      </c>
      <c r="C307" s="72" t="str">
        <f ca="1">IFERROR(1*_xll.BDH($A$1,$C$1,A307,A307),"–")</f>
        <v>–</v>
      </c>
      <c r="D307" s="71" t="str">
        <f t="shared" ca="1" si="65"/>
        <v>–</v>
      </c>
      <c r="E307" s="73" t="str">
        <f t="shared" ca="1" si="66"/>
        <v>–</v>
      </c>
      <c r="F307" s="73" t="e">
        <f t="shared" ca="1" si="67"/>
        <v>#DIV/0!</v>
      </c>
      <c r="G307" s="74" t="str">
        <f t="shared" ca="1" si="68"/>
        <v>–</v>
      </c>
      <c r="H307" s="74" t="str">
        <f ca="1">IFERROR(1*(($B307)/((_xll.BDH($H$1,$B$1,$A307,$A307)*100)/_xll.BDH($I$1,$B$1,$A307,$A307))-1),"–")</f>
        <v>–</v>
      </c>
      <c r="I307" s="71" t="str">
        <f ca="1">IFERROR(1*_xll.BDH($I$3,$B$1,A307,A307),"–")</f>
        <v>–</v>
      </c>
      <c r="J307" s="74" t="str">
        <f t="shared" ca="1" si="69"/>
        <v>–</v>
      </c>
      <c r="K307" s="71" t="str">
        <f ca="1">IFERROR(1*_xll.BDH($K$3,$B$1,A307,A307),"–")</f>
        <v>–</v>
      </c>
      <c r="L307" s="74" t="str">
        <f t="shared" ca="1" si="70"/>
        <v>–</v>
      </c>
      <c r="O307" s="12" t="str">
        <f t="shared" ca="1" si="71"/>
        <v>–</v>
      </c>
      <c r="P307" s="12" t="str">
        <f t="shared" ca="1" si="72"/>
        <v>–</v>
      </c>
      <c r="Q307" s="12" t="str">
        <f ca="1">IF(K307&lt;&gt;"–",LARGE($Q$4:Q306,1)+1,"–")</f>
        <v>–</v>
      </c>
    </row>
    <row r="308" spans="1:17" x14ac:dyDescent="0.2">
      <c r="A308" s="70">
        <f>WORKDAY(A307,1,$S$4:$S$13)</f>
        <v>43052</v>
      </c>
      <c r="B308" s="71" t="str">
        <f ca="1">IFERROR(1*_xll.BDH($A$1,$B$1,A308,A308),"–")</f>
        <v>–</v>
      </c>
      <c r="C308" s="72" t="str">
        <f ca="1">IFERROR(1*_xll.BDH($A$1,$C$1,A308,A308),"–")</f>
        <v>–</v>
      </c>
      <c r="D308" s="71" t="str">
        <f t="shared" ca="1" si="65"/>
        <v>–</v>
      </c>
      <c r="E308" s="73" t="str">
        <f t="shared" ca="1" si="66"/>
        <v>–</v>
      </c>
      <c r="F308" s="73" t="e">
        <f t="shared" ca="1" si="67"/>
        <v>#DIV/0!</v>
      </c>
      <c r="G308" s="74" t="str">
        <f ca="1">IFERROR(B308/B307-1,"–")</f>
        <v>–</v>
      </c>
      <c r="H308" s="74" t="str">
        <f ca="1">IFERROR(1*(($B308)/((_xll.BDH($H$1,$B$1,$A308,$A308)*100)/_xll.BDH($I$1,$B$1,$A308,$A308))-1),"–")</f>
        <v>–</v>
      </c>
      <c r="I308" s="71" t="str">
        <f ca="1">IFERROR(1*_xll.BDH($I$3,$B$1,A308,A308),"–")</f>
        <v>–</v>
      </c>
      <c r="J308" s="74" t="str">
        <f ca="1">IFERROR(I308/I307-1,"–")</f>
        <v>–</v>
      </c>
      <c r="K308" s="71" t="str">
        <f ca="1">IFERROR(1*_xll.BDH($K$3,$B$1,A308,A308),"–")</f>
        <v>–</v>
      </c>
      <c r="L308" s="74" t="str">
        <f ca="1">IFERROR(K308/K307-1,"–")</f>
        <v>–</v>
      </c>
      <c r="O308" s="12" t="str">
        <f ca="1">IF(B308&lt;&gt;"–",LARGE(O305:O307,1)+1,"–")</f>
        <v>–</v>
      </c>
      <c r="P308" s="12" t="str">
        <f ca="1">IF(I308&lt;&gt;"–",LARGE(P305:P307,1)+1,"–")</f>
        <v>–</v>
      </c>
      <c r="Q308" s="12" t="str">
        <f ca="1">IF(K308&lt;&gt;"–",LARGE($Q$4:Q307,1)+1,"–")</f>
        <v>–</v>
      </c>
    </row>
    <row r="309" spans="1:17" x14ac:dyDescent="0.2">
      <c r="A309" s="70">
        <f t="shared" si="30"/>
        <v>43053</v>
      </c>
      <c r="B309" s="71" t="str">
        <f ca="1">IFERROR(1*_xll.BDH($A$1,$B$1,A309,A309),"–")</f>
        <v>–</v>
      </c>
      <c r="C309" s="72" t="str">
        <f ca="1">IFERROR(1*_xll.BDH($A$1,$C$1,A309,A309),"–")</f>
        <v>–</v>
      </c>
      <c r="D309" s="71" t="str">
        <f t="shared" ca="1" si="65"/>
        <v>–</v>
      </c>
      <c r="E309" s="73" t="str">
        <f t="shared" ca="1" si="66"/>
        <v>–</v>
      </c>
      <c r="F309" s="73" t="e">
        <f t="shared" ca="1" si="67"/>
        <v>#DIV/0!</v>
      </c>
      <c r="G309" s="74" t="str">
        <f t="shared" ca="1" si="68"/>
        <v>–</v>
      </c>
      <c r="H309" s="74" t="str">
        <f ca="1">IFERROR(1*(($B309)/((_xll.BDH($H$1,$B$1,$A309,$A309)*100)/_xll.BDH($I$1,$B$1,$A309,$A309))-1),"–")</f>
        <v>–</v>
      </c>
      <c r="I309" s="71" t="str">
        <f ca="1">IFERROR(1*_xll.BDH($I$3,$B$1,A309,A309),"–")</f>
        <v>–</v>
      </c>
      <c r="J309" s="74" t="str">
        <f t="shared" ca="1" si="69"/>
        <v>–</v>
      </c>
      <c r="K309" s="71" t="str">
        <f ca="1">IFERROR(1*_xll.BDH($K$3,$B$1,A309,A309),"–")</f>
        <v>–</v>
      </c>
      <c r="L309" s="74" t="str">
        <f t="shared" ca="1" si="70"/>
        <v>–</v>
      </c>
      <c r="O309" s="12" t="str">
        <f ca="1">IF(B309&lt;&gt;"–",LARGE(O306:O308,1)+1,"–")</f>
        <v>–</v>
      </c>
      <c r="P309" s="12" t="str">
        <f ca="1">IF(I309&lt;&gt;"–",LARGE(P306:P308,1)+1,"–")</f>
        <v>–</v>
      </c>
      <c r="Q309" s="12" t="str">
        <f ca="1">IF(K309&lt;&gt;"–",LARGE($Q$4:Q308,1)+1,"–")</f>
        <v>–</v>
      </c>
    </row>
    <row r="310" spans="1:17" x14ac:dyDescent="0.2">
      <c r="A310" s="70">
        <f t="shared" si="30"/>
        <v>43054</v>
      </c>
      <c r="B310" s="71" t="str">
        <f ca="1">IFERROR(1*_xll.BDH($A$1,$B$1,A310,A310),"–")</f>
        <v>–</v>
      </c>
      <c r="C310" s="72" t="str">
        <f ca="1">IFERROR(1*_xll.BDH($A$1,$C$1,A310,A310),"–")</f>
        <v>–</v>
      </c>
      <c r="D310" s="71" t="str">
        <f t="shared" ca="1" si="65"/>
        <v>–</v>
      </c>
      <c r="E310" s="73" t="str">
        <f t="shared" ca="1" si="66"/>
        <v>–</v>
      </c>
      <c r="F310" s="73" t="e">
        <f t="shared" ca="1" si="67"/>
        <v>#DIV/0!</v>
      </c>
      <c r="G310" s="74" t="str">
        <f t="shared" ca="1" si="68"/>
        <v>–</v>
      </c>
      <c r="H310" s="74" t="str">
        <f ca="1">IFERROR(1*(($B310)/((_xll.BDH($H$1,$B$1,$A310,$A310)*100)/_xll.BDH($I$1,$B$1,$A310,$A310))-1),"–")</f>
        <v>–</v>
      </c>
      <c r="I310" s="71" t="str">
        <f ca="1">IFERROR(1*_xll.BDH($I$3,$B$1,A310,A310),"–")</f>
        <v>–</v>
      </c>
      <c r="J310" s="74" t="str">
        <f t="shared" ca="1" si="69"/>
        <v>–</v>
      </c>
      <c r="K310" s="71" t="str">
        <f ca="1">IFERROR(1*_xll.BDH($K$3,$B$1,A310,A310),"–")</f>
        <v>–</v>
      </c>
      <c r="L310" s="74" t="str">
        <f t="shared" ca="1" si="70"/>
        <v>–</v>
      </c>
      <c r="O310" s="12" t="str">
        <f ca="1">IF(B310&lt;&gt;"–",LARGE(O307:O309,1)+1,"–")</f>
        <v>–</v>
      </c>
      <c r="P310" s="12" t="str">
        <f ca="1">IF(I310&lt;&gt;"–",LARGE(P307:P309,1)+1,"–")</f>
        <v>–</v>
      </c>
      <c r="Q310" s="12" t="str">
        <f ca="1">IF(K310&lt;&gt;"–",LARGE($Q$4:Q309,1)+1,"–")</f>
        <v>–</v>
      </c>
    </row>
    <row r="311" spans="1:17" x14ac:dyDescent="0.2">
      <c r="A311" s="70">
        <f t="shared" si="30"/>
        <v>43055</v>
      </c>
      <c r="B311" s="71" t="str">
        <f ca="1">IFERROR(1*_xll.BDH($A$1,$B$1,A311,A311),"–")</f>
        <v>–</v>
      </c>
      <c r="C311" s="72" t="str">
        <f ca="1">IFERROR(1*_xll.BDH($A$1,$C$1,A311,A311),"–")</f>
        <v>–</v>
      </c>
      <c r="D311" s="71" t="str">
        <f t="shared" ca="1" si="65"/>
        <v>–</v>
      </c>
      <c r="E311" s="73" t="str">
        <f t="shared" ca="1" si="66"/>
        <v>–</v>
      </c>
      <c r="F311" s="73" t="e">
        <f t="shared" ca="1" si="67"/>
        <v>#DIV/0!</v>
      </c>
      <c r="G311" s="74" t="str">
        <f t="shared" ca="1" si="68"/>
        <v>–</v>
      </c>
      <c r="H311" s="74" t="str">
        <f ca="1">IFERROR(1*(($B311)/((_xll.BDH($H$1,$B$1,$A311,$A311)*100)/_xll.BDH($I$1,$B$1,$A311,$A311))-1),"–")</f>
        <v>–</v>
      </c>
      <c r="I311" s="71" t="str">
        <f ca="1">IFERROR(1*_xll.BDH($I$3,$B$1,A311,A311),"–")</f>
        <v>–</v>
      </c>
      <c r="J311" s="74" t="str">
        <f t="shared" ca="1" si="69"/>
        <v>–</v>
      </c>
      <c r="K311" s="71" t="str">
        <f ca="1">IFERROR(1*_xll.BDH($K$3,$B$1,A311,A311),"–")</f>
        <v>–</v>
      </c>
      <c r="L311" s="74" t="str">
        <f t="shared" ca="1" si="70"/>
        <v>–</v>
      </c>
      <c r="O311" s="12" t="str">
        <f t="shared" ca="1" si="71"/>
        <v>–</v>
      </c>
      <c r="P311" s="12" t="str">
        <f t="shared" ca="1" si="72"/>
        <v>–</v>
      </c>
      <c r="Q311" s="12" t="str">
        <f ca="1">IF(K311&lt;&gt;"–",LARGE($Q$4:Q310,1)+1,"–")</f>
        <v>–</v>
      </c>
    </row>
    <row r="312" spans="1:17" x14ac:dyDescent="0.2">
      <c r="A312" s="70">
        <f t="shared" si="30"/>
        <v>43056</v>
      </c>
      <c r="B312" s="71" t="str">
        <f ca="1">IFERROR(1*_xll.BDH($A$1,$B$1,A312,A312),"–")</f>
        <v>–</v>
      </c>
      <c r="C312" s="72" t="str">
        <f ca="1">IFERROR(1*_xll.BDH($A$1,$C$1,A312,A312),"–")</f>
        <v>–</v>
      </c>
      <c r="D312" s="71" t="str">
        <f t="shared" ref="D312:D317" ca="1" si="73">IF(TODAY()&gt;A311,IFERROR(AVERAGE(B307:B311)*1.05,"–"),"–")</f>
        <v>–</v>
      </c>
      <c r="E312" s="73" t="str">
        <f t="shared" ref="E312:E317" ca="1" si="74">IF(TODAY()&gt;A311,IFERROR(AVERAGE(C292:C311)*0.25,"–"),"–")</f>
        <v>–</v>
      </c>
      <c r="F312" s="73" t="e">
        <f t="shared" ref="F312:F317" ca="1" si="75">IF(TODAY()&gt;A311,AVERAGE(C187:C312),"–")</f>
        <v>#DIV/0!</v>
      </c>
      <c r="G312" s="74" t="str">
        <f t="shared" ref="G312:G317" ca="1" si="76">IFERROR(B312/B311-1,"–")</f>
        <v>–</v>
      </c>
      <c r="H312" s="74" t="str">
        <f ca="1">IFERROR(1*(($B312)/((_xll.BDH($H$1,$B$1,$A312,$A312)*100)/_xll.BDH($I$1,$B$1,$A312,$A312))-1),"–")</f>
        <v>–</v>
      </c>
      <c r="I312" s="71" t="str">
        <f ca="1">IFERROR(1*_xll.BDH($I$3,$B$1,A312,A312),"–")</f>
        <v>–</v>
      </c>
      <c r="J312" s="74" t="str">
        <f t="shared" ref="J312:J317" ca="1" si="77">IFERROR(I312/I311-1,"–")</f>
        <v>–</v>
      </c>
      <c r="K312" s="71" t="str">
        <f ca="1">IFERROR(1*_xll.BDH($K$3,$B$1,A312,A312),"–")</f>
        <v>–</v>
      </c>
      <c r="L312" s="74" t="str">
        <f t="shared" ref="L312:L317" ca="1" si="78">IFERROR(K312/K311-1,"–")</f>
        <v>–</v>
      </c>
      <c r="O312" s="12" t="str">
        <f t="shared" ref="O312:O317" ca="1" si="79">IF(B312&lt;&gt;"–",LARGE(O309:O311,1)+1,"–")</f>
        <v>–</v>
      </c>
      <c r="P312" s="12" t="str">
        <f t="shared" ref="P312:P317" ca="1" si="80">IF(I312&lt;&gt;"–",LARGE(P309:P311,1)+1,"–")</f>
        <v>–</v>
      </c>
      <c r="Q312" s="12" t="str">
        <f ca="1">IF(K312&lt;&gt;"–",LARGE($Q$4:Q311,1)+1,"–")</f>
        <v>–</v>
      </c>
    </row>
    <row r="313" spans="1:17" x14ac:dyDescent="0.2">
      <c r="A313" s="70">
        <f t="shared" si="30"/>
        <v>43059</v>
      </c>
      <c r="B313" s="71" t="str">
        <f ca="1">IFERROR(1*_xll.BDH($A$1,$B$1,A313,A313),"–")</f>
        <v>–</v>
      </c>
      <c r="C313" s="72" t="str">
        <f ca="1">IFERROR(1*_xll.BDH($A$1,$C$1,A313,A313),"–")</f>
        <v>–</v>
      </c>
      <c r="D313" s="71" t="str">
        <f t="shared" ca="1" si="73"/>
        <v>–</v>
      </c>
      <c r="E313" s="73" t="str">
        <f t="shared" ca="1" si="74"/>
        <v>–</v>
      </c>
      <c r="F313" s="73" t="e">
        <f t="shared" ca="1" si="75"/>
        <v>#DIV/0!</v>
      </c>
      <c r="G313" s="74" t="str">
        <f t="shared" ca="1" si="76"/>
        <v>–</v>
      </c>
      <c r="H313" s="74" t="str">
        <f ca="1">IFERROR(1*(($B313)/((_xll.BDH($H$1,$B$1,$A313,$A313)*100)/_xll.BDH($I$1,$B$1,$A313,$A313))-1),"–")</f>
        <v>–</v>
      </c>
      <c r="I313" s="71" t="str">
        <f ca="1">IFERROR(1*_xll.BDH($I$3,$B$1,A313,A313),"–")</f>
        <v>–</v>
      </c>
      <c r="J313" s="74" t="str">
        <f t="shared" ca="1" si="77"/>
        <v>–</v>
      </c>
      <c r="K313" s="71" t="str">
        <f ca="1">IFERROR(1*_xll.BDH($K$3,$B$1,A313,A313),"–")</f>
        <v>–</v>
      </c>
      <c r="L313" s="74" t="str">
        <f t="shared" ca="1" si="78"/>
        <v>–</v>
      </c>
      <c r="O313" s="12" t="str">
        <f t="shared" ca="1" si="79"/>
        <v>–</v>
      </c>
      <c r="P313" s="12" t="str">
        <f t="shared" ca="1" si="80"/>
        <v>–</v>
      </c>
      <c r="Q313" s="12" t="str">
        <f ca="1">IF(K313&lt;&gt;"–",LARGE($Q$4:Q312,1)+1,"–")</f>
        <v>–</v>
      </c>
    </row>
    <row r="314" spans="1:17" x14ac:dyDescent="0.2">
      <c r="A314" s="70">
        <f t="shared" si="30"/>
        <v>43060</v>
      </c>
      <c r="B314" s="71" t="str">
        <f ca="1">IFERROR(1*_xll.BDH($A$1,$B$1,A314,A314),"–")</f>
        <v>–</v>
      </c>
      <c r="C314" s="72" t="str">
        <f ca="1">IFERROR(1*_xll.BDH($A$1,$C$1,A314,A314),"–")</f>
        <v>–</v>
      </c>
      <c r="D314" s="71" t="str">
        <f t="shared" ca="1" si="73"/>
        <v>–</v>
      </c>
      <c r="E314" s="73" t="str">
        <f t="shared" ca="1" si="74"/>
        <v>–</v>
      </c>
      <c r="F314" s="73" t="e">
        <f t="shared" ca="1" si="75"/>
        <v>#DIV/0!</v>
      </c>
      <c r="G314" s="74" t="str">
        <f t="shared" ca="1" si="76"/>
        <v>–</v>
      </c>
      <c r="H314" s="74" t="str">
        <f ca="1">IFERROR(1*(($B314)/((_xll.BDH($H$1,$B$1,$A314,$A314)*100)/_xll.BDH($I$1,$B$1,$A314,$A314))-1),"–")</f>
        <v>–</v>
      </c>
      <c r="I314" s="71" t="str">
        <f ca="1">IFERROR(1*_xll.BDH($I$3,$B$1,A314,A314),"–")</f>
        <v>–</v>
      </c>
      <c r="J314" s="74" t="str">
        <f t="shared" ca="1" si="77"/>
        <v>–</v>
      </c>
      <c r="K314" s="71" t="str">
        <f ca="1">IFERROR(1*_xll.BDH($K$3,$B$1,A314,A314),"–")</f>
        <v>–</v>
      </c>
      <c r="L314" s="74" t="str">
        <f t="shared" ca="1" si="78"/>
        <v>–</v>
      </c>
      <c r="O314" s="12" t="str">
        <f t="shared" ca="1" si="79"/>
        <v>–</v>
      </c>
      <c r="P314" s="12" t="str">
        <f t="shared" ca="1" si="80"/>
        <v>–</v>
      </c>
      <c r="Q314" s="12" t="str">
        <f ca="1">IF(K314&lt;&gt;"–",LARGE($Q$4:Q313,1)+1,"–")</f>
        <v>–</v>
      </c>
    </row>
    <row r="315" spans="1:17" x14ac:dyDescent="0.2">
      <c r="A315" s="70">
        <f t="shared" si="30"/>
        <v>43061</v>
      </c>
      <c r="B315" s="71" t="str">
        <f ca="1">IFERROR(1*_xll.BDH($A$1,$B$1,A315,A315),"–")</f>
        <v>–</v>
      </c>
      <c r="C315" s="72" t="str">
        <f ca="1">IFERROR(1*_xll.BDH($A$1,$C$1,A315,A315),"–")</f>
        <v>–</v>
      </c>
      <c r="D315" s="71" t="str">
        <f t="shared" ca="1" si="73"/>
        <v>–</v>
      </c>
      <c r="E315" s="73" t="str">
        <f t="shared" ca="1" si="74"/>
        <v>–</v>
      </c>
      <c r="F315" s="73" t="e">
        <f t="shared" ca="1" si="75"/>
        <v>#DIV/0!</v>
      </c>
      <c r="G315" s="74" t="str">
        <f t="shared" ca="1" si="76"/>
        <v>–</v>
      </c>
      <c r="H315" s="74" t="str">
        <f ca="1">IFERROR(1*(($B315)/((_xll.BDH($H$1,$B$1,$A315,$A315)*100)/_xll.BDH($I$1,$B$1,$A315,$A315))-1),"–")</f>
        <v>–</v>
      </c>
      <c r="I315" s="71" t="str">
        <f ca="1">IFERROR(1*_xll.BDH($I$3,$B$1,A315,A315),"–")</f>
        <v>–</v>
      </c>
      <c r="J315" s="74" t="str">
        <f t="shared" ca="1" si="77"/>
        <v>–</v>
      </c>
      <c r="K315" s="71" t="str">
        <f ca="1">IFERROR(1*_xll.BDH($K$3,$B$1,A315,A315),"–")</f>
        <v>–</v>
      </c>
      <c r="L315" s="74" t="str">
        <f t="shared" ca="1" si="78"/>
        <v>–</v>
      </c>
      <c r="O315" s="12" t="str">
        <f t="shared" ca="1" si="79"/>
        <v>–</v>
      </c>
      <c r="P315" s="12" t="str">
        <f t="shared" ca="1" si="80"/>
        <v>–</v>
      </c>
      <c r="Q315" s="12" t="str">
        <f ca="1">IF(K315&lt;&gt;"–",LARGE($Q$4:Q314,1)+1,"–")</f>
        <v>–</v>
      </c>
    </row>
    <row r="316" spans="1:17" x14ac:dyDescent="0.2">
      <c r="A316" s="70">
        <f t="shared" si="30"/>
        <v>43062</v>
      </c>
      <c r="B316" s="71" t="str">
        <f ca="1">IFERROR(1*_xll.BDH($A$1,$B$1,A316,A316),"–")</f>
        <v>–</v>
      </c>
      <c r="C316" s="72" t="str">
        <f ca="1">IFERROR(1*_xll.BDH($A$1,$C$1,A316,A316),"–")</f>
        <v>–</v>
      </c>
      <c r="D316" s="71" t="str">
        <f t="shared" ca="1" si="73"/>
        <v>–</v>
      </c>
      <c r="E316" s="73" t="str">
        <f t="shared" ca="1" si="74"/>
        <v>–</v>
      </c>
      <c r="F316" s="73" t="e">
        <f t="shared" ca="1" si="75"/>
        <v>#DIV/0!</v>
      </c>
      <c r="G316" s="74" t="str">
        <f t="shared" ca="1" si="76"/>
        <v>–</v>
      </c>
      <c r="H316" s="74" t="str">
        <f ca="1">IFERROR(1*(($B316)/((_xll.BDH($H$1,$B$1,$A316,$A316)*100)/_xll.BDH($I$1,$B$1,$A316,$A316))-1),"–")</f>
        <v>–</v>
      </c>
      <c r="I316" s="71" t="str">
        <f ca="1">IFERROR(1*_xll.BDH($I$3,$B$1,A316,A316),"–")</f>
        <v>–</v>
      </c>
      <c r="J316" s="74" t="str">
        <f t="shared" ca="1" si="77"/>
        <v>–</v>
      </c>
      <c r="K316" s="71" t="str">
        <f ca="1">IFERROR(1*_xll.BDH($K$3,$B$1,A316,A316),"–")</f>
        <v>–</v>
      </c>
      <c r="L316" s="74" t="str">
        <f t="shared" ca="1" si="78"/>
        <v>–</v>
      </c>
      <c r="O316" s="12" t="str">
        <f t="shared" ca="1" si="79"/>
        <v>–</v>
      </c>
      <c r="P316" s="12" t="str">
        <f t="shared" ca="1" si="80"/>
        <v>–</v>
      </c>
      <c r="Q316" s="12" t="str">
        <f ca="1">IF(K316&lt;&gt;"–",LARGE($Q$4:Q315,1)+1,"–")</f>
        <v>–</v>
      </c>
    </row>
    <row r="317" spans="1:17" x14ac:dyDescent="0.2">
      <c r="A317" s="70">
        <f t="shared" si="30"/>
        <v>43063</v>
      </c>
      <c r="B317" s="71" t="str">
        <f ca="1">IFERROR(1*_xll.BDH($A$1,$B$1,A317,A317),"–")</f>
        <v>–</v>
      </c>
      <c r="C317" s="72" t="str">
        <f ca="1">IFERROR(1*_xll.BDH($A$1,$C$1,A317,A317),"–")</f>
        <v>–</v>
      </c>
      <c r="D317" s="71" t="str">
        <f t="shared" ca="1" si="73"/>
        <v>–</v>
      </c>
      <c r="E317" s="73" t="str">
        <f t="shared" ca="1" si="74"/>
        <v>–</v>
      </c>
      <c r="F317" s="73" t="e">
        <f t="shared" ca="1" si="75"/>
        <v>#DIV/0!</v>
      </c>
      <c r="G317" s="74" t="str">
        <f t="shared" ca="1" si="76"/>
        <v>–</v>
      </c>
      <c r="H317" s="74" t="str">
        <f ca="1">IFERROR(1*(($B317)/((_xll.BDH($H$1,$B$1,$A317,$A317)*100)/_xll.BDH($I$1,$B$1,$A317,$A317))-1),"–")</f>
        <v>–</v>
      </c>
      <c r="I317" s="71" t="str">
        <f ca="1">IFERROR(1*_xll.BDH($I$3,$B$1,A317,A317),"–")</f>
        <v>–</v>
      </c>
      <c r="J317" s="74" t="str">
        <f t="shared" ca="1" si="77"/>
        <v>–</v>
      </c>
      <c r="K317" s="71" t="str">
        <f ca="1">IFERROR(1*_xll.BDH($K$3,$B$1,A317,A317),"–")</f>
        <v>–</v>
      </c>
      <c r="L317" s="74" t="str">
        <f t="shared" ca="1" si="78"/>
        <v>–</v>
      </c>
      <c r="O317" s="12" t="str">
        <f t="shared" ca="1" si="79"/>
        <v>–</v>
      </c>
      <c r="P317" s="12" t="str">
        <f t="shared" ca="1" si="80"/>
        <v>–</v>
      </c>
      <c r="Q317" s="12" t="str">
        <f ca="1">IF(K317&lt;&gt;"–",LARGE($Q$4:Q316,1)+1,"–")</f>
        <v>–</v>
      </c>
    </row>
    <row r="318" spans="1:17" x14ac:dyDescent="0.2">
      <c r="A318" s="70">
        <f t="shared" si="30"/>
        <v>43066</v>
      </c>
      <c r="B318" s="71" t="str">
        <f ca="1">IFERROR(1*_xll.BDH($A$1,$B$1,A318,A318),"–")</f>
        <v>–</v>
      </c>
      <c r="C318" s="72" t="str">
        <f ca="1">IFERROR(1*_xll.BDH($A$1,$C$1,A318,A318),"–")</f>
        <v>–</v>
      </c>
      <c r="D318" s="71" t="str">
        <f t="shared" ref="D318:D323" ca="1" si="81">IF(TODAY()&gt;A317,IFERROR(AVERAGE(B313:B317)*1.05,"–"),"–")</f>
        <v>–</v>
      </c>
      <c r="E318" s="73" t="str">
        <f t="shared" ref="E318:E323" ca="1" si="82">IF(TODAY()&gt;A317,IFERROR(AVERAGE(C298:C317)*0.25,"–"),"–")</f>
        <v>–</v>
      </c>
      <c r="F318" s="73" t="e">
        <f t="shared" ref="F318:F323" ca="1" si="83">IF(TODAY()&gt;A317,AVERAGE(C193:C318),"–")</f>
        <v>#DIV/0!</v>
      </c>
      <c r="G318" s="74" t="str">
        <f t="shared" ref="G318:G323" ca="1" si="84">IFERROR(B318/B317-1,"–")</f>
        <v>–</v>
      </c>
      <c r="H318" s="74" t="str">
        <f ca="1">IFERROR(1*(($B318)/((_xll.BDH($H$1,$B$1,$A318,$A318)*100)/_xll.BDH($I$1,$B$1,$A318,$A318))-1),"–")</f>
        <v>–</v>
      </c>
      <c r="I318" s="71" t="str">
        <f ca="1">IFERROR(1*_xll.BDH($I$3,$B$1,A318,A318),"–")</f>
        <v>–</v>
      </c>
      <c r="J318" s="74" t="str">
        <f t="shared" ref="J318:J323" ca="1" si="85">IFERROR(I318/I317-1,"–")</f>
        <v>–</v>
      </c>
      <c r="K318" s="71" t="str">
        <f ca="1">IFERROR(1*_xll.BDH($K$3,$B$1,A318,A318),"–")</f>
        <v>–</v>
      </c>
      <c r="L318" s="74" t="str">
        <f t="shared" ref="L318:L323" ca="1" si="86">IFERROR(K318/K317-1,"–")</f>
        <v>–</v>
      </c>
      <c r="O318" s="12" t="str">
        <f t="shared" ref="O318:O323" ca="1" si="87">IF(B318&lt;&gt;"–",LARGE(O315:O317,1)+1,"–")</f>
        <v>–</v>
      </c>
      <c r="P318" s="12" t="str">
        <f t="shared" ref="P318:P323" ca="1" si="88">IF(I318&lt;&gt;"–",LARGE(P315:P317,1)+1,"–")</f>
        <v>–</v>
      </c>
      <c r="Q318" s="12" t="str">
        <f ca="1">IF(K318&lt;&gt;"–",LARGE($Q$4:Q317,1)+1,"–")</f>
        <v>–</v>
      </c>
    </row>
    <row r="319" spans="1:17" x14ac:dyDescent="0.2">
      <c r="A319" s="70">
        <f t="shared" si="30"/>
        <v>43067</v>
      </c>
      <c r="B319" s="71" t="str">
        <f ca="1">IFERROR(1*_xll.BDH($A$1,$B$1,A319,A319),"–")</f>
        <v>–</v>
      </c>
      <c r="C319" s="72" t="str">
        <f ca="1">IFERROR(1*_xll.BDH($A$1,$C$1,A319,A319),"–")</f>
        <v>–</v>
      </c>
      <c r="D319" s="71" t="str">
        <f t="shared" ca="1" si="81"/>
        <v>–</v>
      </c>
      <c r="E319" s="73" t="str">
        <f t="shared" ca="1" si="82"/>
        <v>–</v>
      </c>
      <c r="F319" s="73" t="e">
        <f t="shared" ca="1" si="83"/>
        <v>#DIV/0!</v>
      </c>
      <c r="G319" s="74" t="str">
        <f t="shared" ca="1" si="84"/>
        <v>–</v>
      </c>
      <c r="H319" s="74" t="str">
        <f ca="1">IFERROR(1*(($B319)/((_xll.BDH($H$1,$B$1,$A319,$A319)*100)/_xll.BDH($I$1,$B$1,$A319,$A319))-1),"–")</f>
        <v>–</v>
      </c>
      <c r="I319" s="71" t="str">
        <f ca="1">IFERROR(1*_xll.BDH($I$3,$B$1,A319,A319),"–")</f>
        <v>–</v>
      </c>
      <c r="J319" s="74" t="str">
        <f t="shared" ca="1" si="85"/>
        <v>–</v>
      </c>
      <c r="K319" s="71" t="str">
        <f ca="1">IFERROR(1*_xll.BDH($K$3,$B$1,A319,A319),"–")</f>
        <v>–</v>
      </c>
      <c r="L319" s="74" t="str">
        <f t="shared" ca="1" si="86"/>
        <v>–</v>
      </c>
      <c r="O319" s="12" t="str">
        <f t="shared" ca="1" si="87"/>
        <v>–</v>
      </c>
      <c r="P319" s="12" t="str">
        <f t="shared" ca="1" si="88"/>
        <v>–</v>
      </c>
      <c r="Q319" s="12" t="str">
        <f ca="1">IF(K319&lt;&gt;"–",LARGE($Q$4:Q318,1)+1,"–")</f>
        <v>–</v>
      </c>
    </row>
    <row r="320" spans="1:17" x14ac:dyDescent="0.2">
      <c r="A320" s="70">
        <f t="shared" si="30"/>
        <v>43068</v>
      </c>
      <c r="B320" s="71" t="str">
        <f ca="1">IFERROR(1*_xll.BDH($A$1,$B$1,A320,A320),"–")</f>
        <v>–</v>
      </c>
      <c r="C320" s="72" t="str">
        <f ca="1">IFERROR(1*_xll.BDH($A$1,$C$1,A320,A320),"–")</f>
        <v>–</v>
      </c>
      <c r="D320" s="71" t="str">
        <f t="shared" ca="1" si="81"/>
        <v>–</v>
      </c>
      <c r="E320" s="73" t="str">
        <f t="shared" ca="1" si="82"/>
        <v>–</v>
      </c>
      <c r="F320" s="73" t="e">
        <f t="shared" ca="1" si="83"/>
        <v>#DIV/0!</v>
      </c>
      <c r="G320" s="74" t="str">
        <f t="shared" ca="1" si="84"/>
        <v>–</v>
      </c>
      <c r="H320" s="74" t="str">
        <f ca="1">IFERROR(1*(($B320)/((_xll.BDH($H$1,$B$1,$A320,$A320)*100)/_xll.BDH($I$1,$B$1,$A320,$A320))-1),"–")</f>
        <v>–</v>
      </c>
      <c r="I320" s="71" t="str">
        <f ca="1">IFERROR(1*_xll.BDH($I$3,$B$1,A320,A320),"–")</f>
        <v>–</v>
      </c>
      <c r="J320" s="74" t="str">
        <f t="shared" ca="1" si="85"/>
        <v>–</v>
      </c>
      <c r="K320" s="71" t="str">
        <f ca="1">IFERROR(1*_xll.BDH($K$3,$B$1,A320,A320),"–")</f>
        <v>–</v>
      </c>
      <c r="L320" s="74" t="str">
        <f t="shared" ca="1" si="86"/>
        <v>–</v>
      </c>
      <c r="O320" s="12" t="str">
        <f t="shared" ca="1" si="87"/>
        <v>–</v>
      </c>
      <c r="P320" s="12" t="str">
        <f t="shared" ca="1" si="88"/>
        <v>–</v>
      </c>
      <c r="Q320" s="12" t="str">
        <f ca="1">IF(K320&lt;&gt;"–",LARGE($Q$4:Q319,1)+1,"–")</f>
        <v>–</v>
      </c>
    </row>
    <row r="321" spans="1:17" x14ac:dyDescent="0.2">
      <c r="A321" s="70">
        <f t="shared" si="30"/>
        <v>43069</v>
      </c>
      <c r="B321" s="71" t="str">
        <f ca="1">IFERROR(1*_xll.BDH($A$1,$B$1,A321,A321),"–")</f>
        <v>–</v>
      </c>
      <c r="C321" s="72" t="str">
        <f ca="1">IFERROR(1*_xll.BDH($A$1,$C$1,A321,A321),"–")</f>
        <v>–</v>
      </c>
      <c r="D321" s="71" t="str">
        <f t="shared" ca="1" si="81"/>
        <v>–</v>
      </c>
      <c r="E321" s="73" t="str">
        <f t="shared" ca="1" si="82"/>
        <v>–</v>
      </c>
      <c r="F321" s="73" t="e">
        <f t="shared" ca="1" si="83"/>
        <v>#DIV/0!</v>
      </c>
      <c r="G321" s="74" t="str">
        <f t="shared" ca="1" si="84"/>
        <v>–</v>
      </c>
      <c r="H321" s="74" t="str">
        <f ca="1">IFERROR(1*(($B321)/((_xll.BDH($H$1,$B$1,$A321,$A321)*100)/_xll.BDH($I$1,$B$1,$A321,$A321))-1),"–")</f>
        <v>–</v>
      </c>
      <c r="I321" s="71" t="str">
        <f ca="1">IFERROR(1*_xll.BDH($I$3,$B$1,A321,A321),"–")</f>
        <v>–</v>
      </c>
      <c r="J321" s="74" t="str">
        <f t="shared" ca="1" si="85"/>
        <v>–</v>
      </c>
      <c r="K321" s="71" t="str">
        <f ca="1">IFERROR(1*_xll.BDH($K$3,$B$1,A321,A321),"–")</f>
        <v>–</v>
      </c>
      <c r="L321" s="74" t="str">
        <f t="shared" ca="1" si="86"/>
        <v>–</v>
      </c>
      <c r="O321" s="12" t="str">
        <f t="shared" ca="1" si="87"/>
        <v>–</v>
      </c>
      <c r="P321" s="12" t="str">
        <f t="shared" ca="1" si="88"/>
        <v>–</v>
      </c>
      <c r="Q321" s="12" t="str">
        <f ca="1">IF(K321&lt;&gt;"–",LARGE($Q$4:Q320,1)+1,"–")</f>
        <v>–</v>
      </c>
    </row>
    <row r="322" spans="1:17" x14ac:dyDescent="0.2">
      <c r="A322" s="70">
        <f t="shared" si="30"/>
        <v>43070</v>
      </c>
      <c r="B322" s="71" t="str">
        <f ca="1">IFERROR(1*_xll.BDH($A$1,$B$1,A322,A322),"–")</f>
        <v>–</v>
      </c>
      <c r="C322" s="72" t="str">
        <f ca="1">IFERROR(1*_xll.BDH($A$1,$C$1,A322,A322),"–")</f>
        <v>–</v>
      </c>
      <c r="D322" s="71" t="str">
        <f t="shared" ca="1" si="81"/>
        <v>–</v>
      </c>
      <c r="E322" s="73" t="str">
        <f t="shared" ca="1" si="82"/>
        <v>–</v>
      </c>
      <c r="F322" s="73" t="e">
        <f t="shared" ca="1" si="83"/>
        <v>#DIV/0!</v>
      </c>
      <c r="G322" s="74" t="str">
        <f t="shared" ca="1" si="84"/>
        <v>–</v>
      </c>
      <c r="H322" s="74" t="str">
        <f ca="1">IFERROR(1*(($B322)/((_xll.BDH($H$1,$B$1,$A322,$A322)*100)/_xll.BDH($I$1,$B$1,$A322,$A322))-1),"–")</f>
        <v>–</v>
      </c>
      <c r="I322" s="71" t="str">
        <f ca="1">IFERROR(1*_xll.BDH($I$3,$B$1,A322,A322),"–")</f>
        <v>–</v>
      </c>
      <c r="J322" s="74" t="str">
        <f t="shared" ca="1" si="85"/>
        <v>–</v>
      </c>
      <c r="K322" s="71" t="str">
        <f ca="1">IFERROR(1*_xll.BDH($K$3,$B$1,A322,A322),"–")</f>
        <v>–</v>
      </c>
      <c r="L322" s="74" t="str">
        <f t="shared" ca="1" si="86"/>
        <v>–</v>
      </c>
      <c r="O322" s="12" t="str">
        <f t="shared" ca="1" si="87"/>
        <v>–</v>
      </c>
      <c r="P322" s="12" t="str">
        <f t="shared" ca="1" si="88"/>
        <v>–</v>
      </c>
      <c r="Q322" s="12" t="str">
        <f ca="1">IF(K322&lt;&gt;"–",LARGE($Q$4:Q321,1)+1,"–")</f>
        <v>–</v>
      </c>
    </row>
    <row r="323" spans="1:17" x14ac:dyDescent="0.2">
      <c r="A323" s="70">
        <f t="shared" si="30"/>
        <v>43073</v>
      </c>
      <c r="B323" s="71" t="str">
        <f ca="1">IFERROR(1*_xll.BDH($A$1,$B$1,A323,A323),"–")</f>
        <v>–</v>
      </c>
      <c r="C323" s="72" t="str">
        <f ca="1">IFERROR(1*_xll.BDH($A$1,$C$1,A323,A323),"–")</f>
        <v>–</v>
      </c>
      <c r="D323" s="71" t="str">
        <f t="shared" ca="1" si="81"/>
        <v>–</v>
      </c>
      <c r="E323" s="73" t="str">
        <f t="shared" ca="1" si="82"/>
        <v>–</v>
      </c>
      <c r="F323" s="73" t="e">
        <f t="shared" ca="1" si="83"/>
        <v>#DIV/0!</v>
      </c>
      <c r="G323" s="74" t="str">
        <f t="shared" ca="1" si="84"/>
        <v>–</v>
      </c>
      <c r="H323" s="74" t="str">
        <f ca="1">IFERROR(1*(($B323)/((_xll.BDH($H$1,$B$1,$A323,$A323)*100)/_xll.BDH($I$1,$B$1,$A323,$A323))-1),"–")</f>
        <v>–</v>
      </c>
      <c r="I323" s="71" t="str">
        <f ca="1">IFERROR(1*_xll.BDH($I$3,$B$1,A323,A323),"–")</f>
        <v>–</v>
      </c>
      <c r="J323" s="74" t="str">
        <f t="shared" ca="1" si="85"/>
        <v>–</v>
      </c>
      <c r="K323" s="71" t="str">
        <f ca="1">IFERROR(1*_xll.BDH($K$3,$B$1,A323,A323),"–")</f>
        <v>–</v>
      </c>
      <c r="L323" s="74" t="str">
        <f t="shared" ca="1" si="86"/>
        <v>–</v>
      </c>
      <c r="O323" s="12" t="str">
        <f t="shared" ca="1" si="87"/>
        <v>–</v>
      </c>
      <c r="P323" s="12" t="str">
        <f t="shared" ca="1" si="88"/>
        <v>–</v>
      </c>
      <c r="Q323" s="12" t="str">
        <f ca="1">IF(K323&lt;&gt;"–",LARGE($Q$4:Q322,1)+1,"–")</f>
        <v>–</v>
      </c>
    </row>
    <row r="324" spans="1:17" x14ac:dyDescent="0.2">
      <c r="A324" s="70">
        <f t="shared" si="30"/>
        <v>43074</v>
      </c>
      <c r="B324" s="71" t="str">
        <f ca="1">IFERROR(1*_xll.BDH($A$1,$B$1,A324,A324),"–")</f>
        <v>–</v>
      </c>
      <c r="C324" s="72" t="str">
        <f ca="1">IFERROR(1*_xll.BDH($A$1,$C$1,A324,A324),"–")</f>
        <v>–</v>
      </c>
      <c r="D324" s="71" t="str">
        <f t="shared" ref="D324:D329" ca="1" si="89">IF(TODAY()&gt;A323,IFERROR(AVERAGE(B319:B323)*1.05,"–"),"–")</f>
        <v>–</v>
      </c>
      <c r="E324" s="73" t="str">
        <f t="shared" ref="E324:E329" ca="1" si="90">IF(TODAY()&gt;A323,IFERROR(AVERAGE(C304:C323)*0.25,"–"),"–")</f>
        <v>–</v>
      </c>
      <c r="F324" s="73" t="e">
        <f t="shared" ref="F324:F329" ca="1" si="91">IF(TODAY()&gt;A323,AVERAGE(C199:C324),"–")</f>
        <v>#DIV/0!</v>
      </c>
      <c r="G324" s="74" t="str">
        <f t="shared" ref="G324:G329" ca="1" si="92">IFERROR(B324/B323-1,"–")</f>
        <v>–</v>
      </c>
      <c r="H324" s="74" t="str">
        <f ca="1">IFERROR(1*(($B324)/((_xll.BDH($H$1,$B$1,$A324,$A324)*100)/_xll.BDH($I$1,$B$1,$A324,$A324))-1),"–")</f>
        <v>–</v>
      </c>
      <c r="I324" s="71" t="str">
        <f ca="1">IFERROR(1*_xll.BDH($I$3,$B$1,A324,A324),"–")</f>
        <v>–</v>
      </c>
      <c r="J324" s="74" t="str">
        <f t="shared" ref="J324:J329" ca="1" si="93">IFERROR(I324/I323-1,"–")</f>
        <v>–</v>
      </c>
      <c r="K324" s="71" t="str">
        <f ca="1">IFERROR(1*_xll.BDH($K$3,$B$1,A324,A324),"–")</f>
        <v>–</v>
      </c>
      <c r="L324" s="74" t="str">
        <f t="shared" ref="L324:L329" ca="1" si="94">IFERROR(K324/K323-1,"–")</f>
        <v>–</v>
      </c>
      <c r="O324" s="12" t="str">
        <f t="shared" ref="O324:O329" ca="1" si="95">IF(B324&lt;&gt;"–",LARGE(O321:O323,1)+1,"–")</f>
        <v>–</v>
      </c>
      <c r="P324" s="12" t="str">
        <f t="shared" ref="P324:P329" ca="1" si="96">IF(I324&lt;&gt;"–",LARGE(P321:P323,1)+1,"–")</f>
        <v>–</v>
      </c>
      <c r="Q324" s="12" t="str">
        <f ca="1">IF(K324&lt;&gt;"–",LARGE($Q$4:Q323,1)+1,"–")</f>
        <v>–</v>
      </c>
    </row>
    <row r="325" spans="1:17" x14ac:dyDescent="0.2">
      <c r="A325" s="70">
        <f t="shared" si="30"/>
        <v>43075</v>
      </c>
      <c r="B325" s="71" t="str">
        <f ca="1">IFERROR(1*_xll.BDH($A$1,$B$1,A325,A325),"–")</f>
        <v>–</v>
      </c>
      <c r="C325" s="72" t="str">
        <f ca="1">IFERROR(1*_xll.BDH($A$1,$C$1,A325,A325),"–")</f>
        <v>–</v>
      </c>
      <c r="D325" s="71" t="str">
        <f t="shared" ca="1" si="89"/>
        <v>–</v>
      </c>
      <c r="E325" s="73" t="str">
        <f t="shared" ca="1" si="90"/>
        <v>–</v>
      </c>
      <c r="F325" s="73" t="e">
        <f t="shared" ca="1" si="91"/>
        <v>#DIV/0!</v>
      </c>
      <c r="G325" s="74" t="str">
        <f t="shared" ca="1" si="92"/>
        <v>–</v>
      </c>
      <c r="H325" s="74" t="str">
        <f ca="1">IFERROR(1*(($B325)/((_xll.BDH($H$1,$B$1,$A325,$A325)*100)/_xll.BDH($I$1,$B$1,$A325,$A325))-1),"–")</f>
        <v>–</v>
      </c>
      <c r="I325" s="71" t="str">
        <f ca="1">IFERROR(1*_xll.BDH($I$3,$B$1,A325,A325),"–")</f>
        <v>–</v>
      </c>
      <c r="J325" s="74" t="str">
        <f t="shared" ca="1" si="93"/>
        <v>–</v>
      </c>
      <c r="K325" s="71" t="str">
        <f ca="1">IFERROR(1*_xll.BDH($K$3,$B$1,A325,A325),"–")</f>
        <v>–</v>
      </c>
      <c r="L325" s="74" t="str">
        <f t="shared" ca="1" si="94"/>
        <v>–</v>
      </c>
      <c r="O325" s="12" t="str">
        <f t="shared" ca="1" si="95"/>
        <v>–</v>
      </c>
      <c r="P325" s="12" t="str">
        <f t="shared" ca="1" si="96"/>
        <v>–</v>
      </c>
      <c r="Q325" s="12" t="str">
        <f ca="1">IF(K325&lt;&gt;"–",LARGE($Q$4:Q324,1)+1,"–")</f>
        <v>–</v>
      </c>
    </row>
    <row r="326" spans="1:17" x14ac:dyDescent="0.2">
      <c r="A326" s="70">
        <f t="shared" si="30"/>
        <v>43076</v>
      </c>
      <c r="B326" s="71" t="str">
        <f ca="1">IFERROR(1*_xll.BDH($A$1,$B$1,A326,A326),"–")</f>
        <v>–</v>
      </c>
      <c r="C326" s="72" t="str">
        <f ca="1">IFERROR(1*_xll.BDH($A$1,$C$1,A326,A326),"–")</f>
        <v>–</v>
      </c>
      <c r="D326" s="71" t="str">
        <f t="shared" ca="1" si="89"/>
        <v>–</v>
      </c>
      <c r="E326" s="73" t="str">
        <f t="shared" ca="1" si="90"/>
        <v>–</v>
      </c>
      <c r="F326" s="73" t="e">
        <f t="shared" ca="1" si="91"/>
        <v>#DIV/0!</v>
      </c>
      <c r="G326" s="74" t="str">
        <f t="shared" ca="1" si="92"/>
        <v>–</v>
      </c>
      <c r="H326" s="74" t="str">
        <f ca="1">IFERROR(1*(($B326)/((_xll.BDH($H$1,$B$1,$A326,$A326)*100)/_xll.BDH($I$1,$B$1,$A326,$A326))-1),"–")</f>
        <v>–</v>
      </c>
      <c r="I326" s="71" t="str">
        <f ca="1">IFERROR(1*_xll.BDH($I$3,$B$1,A326,A326),"–")</f>
        <v>–</v>
      </c>
      <c r="J326" s="74" t="str">
        <f t="shared" ca="1" si="93"/>
        <v>–</v>
      </c>
      <c r="K326" s="71" t="str">
        <f ca="1">IFERROR(1*_xll.BDH($K$3,$B$1,A326,A326),"–")</f>
        <v>–</v>
      </c>
      <c r="L326" s="74" t="str">
        <f t="shared" ca="1" si="94"/>
        <v>–</v>
      </c>
      <c r="O326" s="12" t="str">
        <f t="shared" ca="1" si="95"/>
        <v>–</v>
      </c>
      <c r="P326" s="12" t="str">
        <f t="shared" ca="1" si="96"/>
        <v>–</v>
      </c>
      <c r="Q326" s="12" t="str">
        <f ca="1">IF(K326&lt;&gt;"–",LARGE($Q$4:Q325,1)+1,"–")</f>
        <v>–</v>
      </c>
    </row>
    <row r="327" spans="1:17" x14ac:dyDescent="0.2">
      <c r="A327" s="70">
        <f t="shared" si="30"/>
        <v>43077</v>
      </c>
      <c r="B327" s="71" t="str">
        <f ca="1">IFERROR(1*_xll.BDH($A$1,$B$1,A327,A327),"–")</f>
        <v>–</v>
      </c>
      <c r="C327" s="72" t="str">
        <f ca="1">IFERROR(1*_xll.BDH($A$1,$C$1,A327,A327),"–")</f>
        <v>–</v>
      </c>
      <c r="D327" s="71" t="str">
        <f t="shared" ca="1" si="89"/>
        <v>–</v>
      </c>
      <c r="E327" s="73" t="str">
        <f t="shared" ca="1" si="90"/>
        <v>–</v>
      </c>
      <c r="F327" s="73" t="e">
        <f t="shared" ca="1" si="91"/>
        <v>#DIV/0!</v>
      </c>
      <c r="G327" s="74" t="str">
        <f t="shared" ca="1" si="92"/>
        <v>–</v>
      </c>
      <c r="H327" s="74" t="str">
        <f ca="1">IFERROR(1*(($B327)/((_xll.BDH($H$1,$B$1,$A327,$A327)*100)/_xll.BDH($I$1,$B$1,$A327,$A327))-1),"–")</f>
        <v>–</v>
      </c>
      <c r="I327" s="71" t="str">
        <f ca="1">IFERROR(1*_xll.BDH($I$3,$B$1,A327,A327),"–")</f>
        <v>–</v>
      </c>
      <c r="J327" s="74" t="str">
        <f t="shared" ca="1" si="93"/>
        <v>–</v>
      </c>
      <c r="K327" s="71" t="str">
        <f ca="1">IFERROR(1*_xll.BDH($K$3,$B$1,A327,A327),"–")</f>
        <v>–</v>
      </c>
      <c r="L327" s="74" t="str">
        <f t="shared" ca="1" si="94"/>
        <v>–</v>
      </c>
      <c r="O327" s="12" t="str">
        <f t="shared" ca="1" si="95"/>
        <v>–</v>
      </c>
      <c r="P327" s="12" t="str">
        <f t="shared" ca="1" si="96"/>
        <v>–</v>
      </c>
      <c r="Q327" s="12" t="str">
        <f ca="1">IF(K327&lt;&gt;"–",LARGE($Q$4:Q326,1)+1,"–")</f>
        <v>–</v>
      </c>
    </row>
    <row r="328" spans="1:17" x14ac:dyDescent="0.2">
      <c r="A328" s="70">
        <f t="shared" si="30"/>
        <v>43080</v>
      </c>
      <c r="B328" s="71" t="str">
        <f ca="1">IFERROR(1*_xll.BDH($A$1,$B$1,A328,A328),"–")</f>
        <v>–</v>
      </c>
      <c r="C328" s="72" t="str">
        <f ca="1">IFERROR(1*_xll.BDH($A$1,$C$1,A328,A328),"–")</f>
        <v>–</v>
      </c>
      <c r="D328" s="71" t="str">
        <f t="shared" ca="1" si="89"/>
        <v>–</v>
      </c>
      <c r="E328" s="73" t="str">
        <f t="shared" ca="1" si="90"/>
        <v>–</v>
      </c>
      <c r="F328" s="73" t="e">
        <f t="shared" ca="1" si="91"/>
        <v>#DIV/0!</v>
      </c>
      <c r="G328" s="74" t="str">
        <f t="shared" ca="1" si="92"/>
        <v>–</v>
      </c>
      <c r="H328" s="74" t="str">
        <f ca="1">IFERROR(1*(($B328)/((_xll.BDH($H$1,$B$1,$A328,$A328)*100)/_xll.BDH($I$1,$B$1,$A328,$A328))-1),"–")</f>
        <v>–</v>
      </c>
      <c r="I328" s="71" t="str">
        <f ca="1">IFERROR(1*_xll.BDH($I$3,$B$1,A328,A328),"–")</f>
        <v>–</v>
      </c>
      <c r="J328" s="74" t="str">
        <f t="shared" ca="1" si="93"/>
        <v>–</v>
      </c>
      <c r="K328" s="71" t="str">
        <f ca="1">IFERROR(1*_xll.BDH($K$3,$B$1,A328,A328),"–")</f>
        <v>–</v>
      </c>
      <c r="L328" s="74" t="str">
        <f t="shared" ca="1" si="94"/>
        <v>–</v>
      </c>
      <c r="O328" s="12" t="str">
        <f t="shared" ca="1" si="95"/>
        <v>–</v>
      </c>
      <c r="P328" s="12" t="str">
        <f t="shared" ca="1" si="96"/>
        <v>–</v>
      </c>
      <c r="Q328" s="12" t="str">
        <f ca="1">IF(K328&lt;&gt;"–",LARGE($Q$4:Q327,1)+1,"–")</f>
        <v>–</v>
      </c>
    </row>
    <row r="329" spans="1:17" x14ac:dyDescent="0.2">
      <c r="A329" s="70">
        <f t="shared" si="30"/>
        <v>43081</v>
      </c>
      <c r="B329" s="71" t="str">
        <f ca="1">IFERROR(1*_xll.BDH($A$1,$B$1,A329,A329),"–")</f>
        <v>–</v>
      </c>
      <c r="C329" s="72" t="str">
        <f ca="1">IFERROR(1*_xll.BDH($A$1,$C$1,A329,A329),"–")</f>
        <v>–</v>
      </c>
      <c r="D329" s="71" t="str">
        <f t="shared" ca="1" si="89"/>
        <v>–</v>
      </c>
      <c r="E329" s="73" t="str">
        <f t="shared" ca="1" si="90"/>
        <v>–</v>
      </c>
      <c r="F329" s="73" t="e">
        <f t="shared" ca="1" si="91"/>
        <v>#DIV/0!</v>
      </c>
      <c r="G329" s="74" t="str">
        <f t="shared" ca="1" si="92"/>
        <v>–</v>
      </c>
      <c r="H329" s="74" t="str">
        <f ca="1">IFERROR(1*(($B329)/((_xll.BDH($H$1,$B$1,$A329,$A329)*100)/_xll.BDH($I$1,$B$1,$A329,$A329))-1),"–")</f>
        <v>–</v>
      </c>
      <c r="I329" s="71" t="str">
        <f ca="1">IFERROR(1*_xll.BDH($I$3,$B$1,A329,A329),"–")</f>
        <v>–</v>
      </c>
      <c r="J329" s="74" t="str">
        <f t="shared" ca="1" si="93"/>
        <v>–</v>
      </c>
      <c r="K329" s="71" t="str">
        <f ca="1">IFERROR(1*_xll.BDH($K$3,$B$1,A329,A329),"–")</f>
        <v>–</v>
      </c>
      <c r="L329" s="74" t="str">
        <f t="shared" ca="1" si="94"/>
        <v>–</v>
      </c>
      <c r="O329" s="12" t="str">
        <f t="shared" ca="1" si="95"/>
        <v>–</v>
      </c>
      <c r="P329" s="12" t="str">
        <f t="shared" ca="1" si="96"/>
        <v>–</v>
      </c>
      <c r="Q329" s="12" t="str">
        <f ca="1">IF(K329&lt;&gt;"–",LARGE($Q$4:Q328,1)+1,"–")</f>
        <v>–</v>
      </c>
    </row>
    <row r="330" spans="1:17" x14ac:dyDescent="0.2">
      <c r="A330" s="70">
        <f t="shared" si="30"/>
        <v>43082</v>
      </c>
      <c r="B330" s="71" t="str">
        <f ca="1">IFERROR(1*_xll.BDH($A$1,$B$1,A330,A330),"–")</f>
        <v>–</v>
      </c>
      <c r="C330" s="72" t="str">
        <f ca="1">IFERROR(1*_xll.BDH($A$1,$C$1,A330,A330),"–")</f>
        <v>–</v>
      </c>
      <c r="D330" s="71" t="str">
        <f ca="1">IF(TODAY()&gt;A329,IFERROR(AVERAGE(B325:B329)*1.05,"–"),"–")</f>
        <v>–</v>
      </c>
      <c r="E330" s="73" t="str">
        <f ca="1">IF(TODAY()&gt;A329,IFERROR(AVERAGE(C310:C329)*0.25,"–"),"–")</f>
        <v>–</v>
      </c>
      <c r="F330" s="73" t="e">
        <f ca="1">IF(TODAY()&gt;A329,AVERAGE(C205:C330),"–")</f>
        <v>#DIV/0!</v>
      </c>
      <c r="G330" s="74" t="str">
        <f ca="1">IFERROR(B330/B329-1,"–")</f>
        <v>–</v>
      </c>
      <c r="H330" s="74" t="str">
        <f ca="1">IFERROR(1*(($B330)/((_xll.BDH($H$1,$B$1,$A330,$A330)*100)/_xll.BDH($I$1,$B$1,$A330,$A330))-1),"–")</f>
        <v>–</v>
      </c>
      <c r="I330" s="71" t="str">
        <f ca="1">IFERROR(1*_xll.BDH($I$3,$B$1,A330,A330),"–")</f>
        <v>–</v>
      </c>
      <c r="J330" s="74" t="str">
        <f ca="1">IFERROR(I330/I329-1,"–")</f>
        <v>–</v>
      </c>
      <c r="K330" s="71" t="str">
        <f ca="1">IFERROR(1*_xll.BDH($K$3,$B$1,A330,A330),"–")</f>
        <v>–</v>
      </c>
      <c r="L330" s="74" t="str">
        <f ca="1">IFERROR(K330/K329-1,"–")</f>
        <v>–</v>
      </c>
      <c r="O330" s="12" t="str">
        <f ca="1">IF(B330&lt;&gt;"–",LARGE(O327:O329,1)+1,"–")</f>
        <v>–</v>
      </c>
      <c r="P330" s="12" t="str">
        <f ca="1">IF(I330&lt;&gt;"–",LARGE(P327:P329,1)+1,"–")</f>
        <v>–</v>
      </c>
      <c r="Q330" s="12" t="str">
        <f ca="1">IF(K330&lt;&gt;"–",LARGE($Q$4:Q329,1)+1,"–")</f>
        <v>–</v>
      </c>
    </row>
    <row r="331" spans="1:17" x14ac:dyDescent="0.2">
      <c r="A331" s="70">
        <f t="shared" si="30"/>
        <v>43083</v>
      </c>
      <c r="B331" s="71" t="str">
        <f ca="1">IFERROR(1*_xll.BDH($A$1,$B$1,A331,A331),"–")</f>
        <v>–</v>
      </c>
      <c r="C331" s="72" t="str">
        <f ca="1">IFERROR(1*_xll.BDH($A$1,$C$1,A331,A331),"–")</f>
        <v>–</v>
      </c>
      <c r="D331" s="71" t="str">
        <f ca="1">IF(TODAY()&gt;A330,IFERROR(AVERAGE(B326:B330)*1.05,"–"),"–")</f>
        <v>–</v>
      </c>
      <c r="E331" s="73" t="str">
        <f ca="1">IF(TODAY()&gt;A330,IFERROR(AVERAGE(C311:C330)*0.25,"–"),"–")</f>
        <v>–</v>
      </c>
      <c r="F331" s="73" t="e">
        <f ca="1">IF(TODAY()&gt;A330,AVERAGE(C206:C331),"–")</f>
        <v>#DIV/0!</v>
      </c>
      <c r="G331" s="74" t="str">
        <f ca="1">IFERROR(B331/B330-1,"–")</f>
        <v>–</v>
      </c>
      <c r="H331" s="74" t="str">
        <f ca="1">IFERROR(1*(($B331)/((_xll.BDH($H$1,$B$1,$A331,$A331)*100)/_xll.BDH($I$1,$B$1,$A331,$A331))-1),"–")</f>
        <v>–</v>
      </c>
      <c r="I331" s="71" t="str">
        <f ca="1">IFERROR(1*_xll.BDH($I$3,$B$1,A331,A331),"–")</f>
        <v>–</v>
      </c>
      <c r="J331" s="74" t="str">
        <f ca="1">IFERROR(I331/I330-1,"–")</f>
        <v>–</v>
      </c>
      <c r="K331" s="71" t="str">
        <f ca="1">IFERROR(1*_xll.BDH($K$3,$B$1,A331,A331),"–")</f>
        <v>–</v>
      </c>
      <c r="L331" s="74" t="str">
        <f ca="1">IFERROR(K331/K330-1,"–")</f>
        <v>–</v>
      </c>
      <c r="O331" s="12" t="str">
        <f ca="1">IF(B331&lt;&gt;"–",LARGE(O328:O330,1)+1,"–")</f>
        <v>–</v>
      </c>
      <c r="P331" s="12" t="str">
        <f ca="1">IF(I331&lt;&gt;"–",LARGE(P328:P330,1)+1,"–")</f>
        <v>–</v>
      </c>
      <c r="Q331" s="12" t="str">
        <f ca="1">IF(K331&lt;&gt;"–",LARGE($Q$4:Q330,1)+1,"–")</f>
        <v>–</v>
      </c>
    </row>
    <row r="332" spans="1:17" x14ac:dyDescent="0.2">
      <c r="A332" s="70">
        <f t="shared" si="30"/>
        <v>43084</v>
      </c>
      <c r="B332" s="71" t="str">
        <f ca="1">IFERROR(1*_xll.BDH($A$1,$B$1,A332,A332),"–")</f>
        <v>–</v>
      </c>
      <c r="C332" s="72" t="str">
        <f ca="1">IFERROR(1*_xll.BDH($A$1,$C$1,A332,A332),"–")</f>
        <v>–</v>
      </c>
      <c r="D332" s="71" t="str">
        <f ca="1">IF(TODAY()&gt;A331,IFERROR(AVERAGE(B327:B331)*1.05,"–"),"–")</f>
        <v>–</v>
      </c>
      <c r="E332" s="73" t="str">
        <f ca="1">IF(TODAY()&gt;A331,IFERROR(AVERAGE(C312:C331)*0.25,"–"),"–")</f>
        <v>–</v>
      </c>
      <c r="F332" s="73" t="e">
        <f ca="1">IF(TODAY()&gt;A331,AVERAGE(C207:C332),"–")</f>
        <v>#DIV/0!</v>
      </c>
      <c r="G332" s="74" t="str">
        <f ca="1">IFERROR(B332/B331-1,"–")</f>
        <v>–</v>
      </c>
      <c r="H332" s="74" t="str">
        <f ca="1">IFERROR(1*(($B332)/((_xll.BDH($H$1,$B$1,$A332,$A332)*100)/_xll.BDH($I$1,$B$1,$A332,$A332))-1),"–")</f>
        <v>–</v>
      </c>
      <c r="I332" s="71" t="str">
        <f ca="1">IFERROR(1*_xll.BDH($I$3,$B$1,A332,A332),"–")</f>
        <v>–</v>
      </c>
      <c r="J332" s="74" t="str">
        <f ca="1">IFERROR(I332/I331-1,"–")</f>
        <v>–</v>
      </c>
      <c r="K332" s="71" t="str">
        <f ca="1">IFERROR(1*_xll.BDH($K$3,$B$1,A332,A332),"–")</f>
        <v>–</v>
      </c>
      <c r="L332" s="74" t="str">
        <f ca="1">IFERROR(K332/K331-1,"–")</f>
        <v>–</v>
      </c>
      <c r="O332" s="12" t="str">
        <f ca="1">IF(B332&lt;&gt;"–",LARGE(O329:O331,1)+1,"–")</f>
        <v>–</v>
      </c>
      <c r="P332" s="12" t="str">
        <f ca="1">IF(I332&lt;&gt;"–",LARGE(P329:P331,1)+1,"–")</f>
        <v>–</v>
      </c>
      <c r="Q332" s="12" t="str">
        <f ca="1">IF(K332&lt;&gt;"–",LARGE($Q$4:Q331,1)+1,"–")</f>
        <v>–</v>
      </c>
    </row>
    <row r="333" spans="1:17" x14ac:dyDescent="0.2">
      <c r="A333" s="70">
        <f t="shared" si="30"/>
        <v>43087</v>
      </c>
      <c r="B333" s="71" t="str">
        <f ca="1">IFERROR(1*_xll.BDH($A$1,$B$1,A333,A333),"–")</f>
        <v>–</v>
      </c>
      <c r="C333" s="72" t="str">
        <f ca="1">IFERROR(1*_xll.BDH($A$1,$C$1,A333,A333),"–")</f>
        <v>–</v>
      </c>
      <c r="D333" s="71" t="str">
        <f t="shared" ref="D333:D360" ca="1" si="97">IF(TODAY()&gt;A332,IFERROR(AVERAGE(B328:B332)*1.05,"–"),"–")</f>
        <v>–</v>
      </c>
      <c r="E333" s="73" t="str">
        <f t="shared" ref="E333:E360" ca="1" si="98">IF(TODAY()&gt;A332,IFERROR(AVERAGE(C313:C332)*0.25,"–"),"–")</f>
        <v>–</v>
      </c>
      <c r="F333" s="73" t="e">
        <f t="shared" ref="F333:F360" ca="1" si="99">IF(TODAY()&gt;A332,AVERAGE(C208:C333),"–")</f>
        <v>#DIV/0!</v>
      </c>
      <c r="G333" s="74" t="str">
        <f t="shared" ref="G333:G360" ca="1" si="100">IFERROR(B333/B332-1,"–")</f>
        <v>–</v>
      </c>
      <c r="H333" s="74" t="str">
        <f ca="1">IFERROR(1*(($B333)/((_xll.BDH($H$1,$B$1,$A333,$A333)*100)/_xll.BDH($I$1,$B$1,$A333,$A333))-1),"–")</f>
        <v>–</v>
      </c>
      <c r="I333" s="71" t="str">
        <f ca="1">IFERROR(1*_xll.BDH($I$3,$B$1,A333,A333),"–")</f>
        <v>–</v>
      </c>
      <c r="J333" s="74" t="str">
        <f t="shared" ref="J333:J360" ca="1" si="101">IFERROR(I333/I332-1,"–")</f>
        <v>–</v>
      </c>
      <c r="K333" s="71" t="str">
        <f ca="1">IFERROR(1*_xll.BDH($K$3,$B$1,A333,A333),"–")</f>
        <v>–</v>
      </c>
      <c r="L333" s="74" t="str">
        <f t="shared" ref="L333:L360" ca="1" si="102">IFERROR(K333/K332-1,"–")</f>
        <v>–</v>
      </c>
      <c r="O333" s="12" t="str">
        <f t="shared" ref="O333:O360" ca="1" si="103">IF(B333&lt;&gt;"–",LARGE(O330:O332,1)+1,"–")</f>
        <v>–</v>
      </c>
      <c r="P333" s="12" t="str">
        <f t="shared" ref="P333:P360" ca="1" si="104">IF(I333&lt;&gt;"–",LARGE(P330:P332,1)+1,"–")</f>
        <v>–</v>
      </c>
      <c r="Q333" s="12" t="str">
        <f ca="1">IF(K333&lt;&gt;"–",LARGE($Q$4:Q332,1)+1,"–")</f>
        <v>–</v>
      </c>
    </row>
    <row r="334" spans="1:17" x14ac:dyDescent="0.2">
      <c r="A334" s="70">
        <f t="shared" ref="A334:A397" si="105">WORKDAY(A333,1,$S$4:$S$13)</f>
        <v>43088</v>
      </c>
      <c r="B334" s="71" t="str">
        <f ca="1">IFERROR(1*_xll.BDH($A$1,$B$1,A334,A334),"–")</f>
        <v>–</v>
      </c>
      <c r="C334" s="72" t="str">
        <f ca="1">IFERROR(1*_xll.BDH($A$1,$C$1,A334,A334),"–")</f>
        <v>–</v>
      </c>
      <c r="D334" s="71" t="str">
        <f t="shared" ca="1" si="97"/>
        <v>–</v>
      </c>
      <c r="E334" s="73" t="str">
        <f t="shared" ca="1" si="98"/>
        <v>–</v>
      </c>
      <c r="F334" s="73" t="e">
        <f t="shared" ca="1" si="99"/>
        <v>#DIV/0!</v>
      </c>
      <c r="G334" s="74" t="str">
        <f t="shared" ca="1" si="100"/>
        <v>–</v>
      </c>
      <c r="H334" s="74" t="str">
        <f ca="1">IFERROR(1*(($B334)/((_xll.BDH($H$1,$B$1,$A334,$A334)*100)/_xll.BDH($I$1,$B$1,$A334,$A334))-1),"–")</f>
        <v>–</v>
      </c>
      <c r="I334" s="71" t="str">
        <f ca="1">IFERROR(1*_xll.BDH($I$3,$B$1,A334,A334),"–")</f>
        <v>–</v>
      </c>
      <c r="J334" s="74" t="str">
        <f t="shared" ca="1" si="101"/>
        <v>–</v>
      </c>
      <c r="K334" s="71" t="str">
        <f ca="1">IFERROR(1*_xll.BDH($K$3,$B$1,A334,A334),"–")</f>
        <v>–</v>
      </c>
      <c r="L334" s="74" t="str">
        <f t="shared" ca="1" si="102"/>
        <v>–</v>
      </c>
      <c r="O334" s="12" t="str">
        <f t="shared" ca="1" si="103"/>
        <v>–</v>
      </c>
      <c r="P334" s="12" t="str">
        <f t="shared" ca="1" si="104"/>
        <v>–</v>
      </c>
      <c r="Q334" s="12" t="str">
        <f ca="1">IF(K334&lt;&gt;"–",LARGE($Q$4:Q333,1)+1,"–")</f>
        <v>–</v>
      </c>
    </row>
    <row r="335" spans="1:17" x14ac:dyDescent="0.2">
      <c r="A335" s="70">
        <f t="shared" si="105"/>
        <v>43089</v>
      </c>
      <c r="B335" s="71" t="str">
        <f ca="1">IFERROR(1*_xll.BDH($A$1,$B$1,A335,A335),"–")</f>
        <v>–</v>
      </c>
      <c r="C335" s="72" t="str">
        <f ca="1">IFERROR(1*_xll.BDH($A$1,$C$1,A335,A335),"–")</f>
        <v>–</v>
      </c>
      <c r="D335" s="71" t="str">
        <f t="shared" ca="1" si="97"/>
        <v>–</v>
      </c>
      <c r="E335" s="73" t="str">
        <f t="shared" ca="1" si="98"/>
        <v>–</v>
      </c>
      <c r="F335" s="73" t="e">
        <f t="shared" ca="1" si="99"/>
        <v>#DIV/0!</v>
      </c>
      <c r="G335" s="74" t="str">
        <f t="shared" ca="1" si="100"/>
        <v>–</v>
      </c>
      <c r="H335" s="74" t="str">
        <f ca="1">IFERROR(1*(($B335)/((_xll.BDH($H$1,$B$1,$A335,$A335)*100)/_xll.BDH($I$1,$B$1,$A335,$A335))-1),"–")</f>
        <v>–</v>
      </c>
      <c r="I335" s="71" t="str">
        <f ca="1">IFERROR(1*_xll.BDH($I$3,$B$1,A335,A335),"–")</f>
        <v>–</v>
      </c>
      <c r="J335" s="74" t="str">
        <f t="shared" ca="1" si="101"/>
        <v>–</v>
      </c>
      <c r="K335" s="71" t="str">
        <f ca="1">IFERROR(1*_xll.BDH($K$3,$B$1,A335,A335),"–")</f>
        <v>–</v>
      </c>
      <c r="L335" s="74" t="str">
        <f t="shared" ca="1" si="102"/>
        <v>–</v>
      </c>
      <c r="O335" s="12" t="str">
        <f t="shared" ca="1" si="103"/>
        <v>–</v>
      </c>
      <c r="P335" s="12" t="str">
        <f t="shared" ca="1" si="104"/>
        <v>–</v>
      </c>
      <c r="Q335" s="12" t="str">
        <f ca="1">IF(K335&lt;&gt;"–",LARGE($Q$4:Q334,1)+1,"–")</f>
        <v>–</v>
      </c>
    </row>
    <row r="336" spans="1:17" x14ac:dyDescent="0.2">
      <c r="A336" s="70">
        <f t="shared" si="105"/>
        <v>43090</v>
      </c>
      <c r="B336" s="71" t="str">
        <f ca="1">IFERROR(1*_xll.BDH($A$1,$B$1,A336,A336),"–")</f>
        <v>–</v>
      </c>
      <c r="C336" s="72" t="str">
        <f ca="1">IFERROR(1*_xll.BDH($A$1,$C$1,A336,A336),"–")</f>
        <v>–</v>
      </c>
      <c r="D336" s="71" t="str">
        <f t="shared" ca="1" si="97"/>
        <v>–</v>
      </c>
      <c r="E336" s="73" t="str">
        <f t="shared" ca="1" si="98"/>
        <v>–</v>
      </c>
      <c r="F336" s="73" t="e">
        <f t="shared" ca="1" si="99"/>
        <v>#DIV/0!</v>
      </c>
      <c r="G336" s="74" t="str">
        <f t="shared" ca="1" si="100"/>
        <v>–</v>
      </c>
      <c r="H336" s="74" t="str">
        <f ca="1">IFERROR(1*(($B336)/((_xll.BDH($H$1,$B$1,$A336,$A336)*100)/_xll.BDH($I$1,$B$1,$A336,$A336))-1),"–")</f>
        <v>–</v>
      </c>
      <c r="I336" s="71" t="str">
        <f ca="1">IFERROR(1*_xll.BDH($I$3,$B$1,A336,A336),"–")</f>
        <v>–</v>
      </c>
      <c r="J336" s="74" t="str">
        <f t="shared" ca="1" si="101"/>
        <v>–</v>
      </c>
      <c r="K336" s="71" t="str">
        <f ca="1">IFERROR(1*_xll.BDH($K$3,$B$1,A336,A336),"–")</f>
        <v>–</v>
      </c>
      <c r="L336" s="74" t="str">
        <f t="shared" ca="1" si="102"/>
        <v>–</v>
      </c>
      <c r="O336" s="12" t="str">
        <f t="shared" ca="1" si="103"/>
        <v>–</v>
      </c>
      <c r="P336" s="12" t="str">
        <f t="shared" ca="1" si="104"/>
        <v>–</v>
      </c>
      <c r="Q336" s="12" t="str">
        <f ca="1">IF(K336&lt;&gt;"–",LARGE($Q$4:Q335,1)+1,"–")</f>
        <v>–</v>
      </c>
    </row>
    <row r="337" spans="1:17" x14ac:dyDescent="0.2">
      <c r="A337" s="70">
        <f t="shared" si="105"/>
        <v>43091</v>
      </c>
      <c r="B337" s="71" t="str">
        <f ca="1">IFERROR(1*_xll.BDH($A$1,$B$1,A337,A337),"–")</f>
        <v>–</v>
      </c>
      <c r="C337" s="72" t="str">
        <f ca="1">IFERROR(1*_xll.BDH($A$1,$C$1,A337,A337),"–")</f>
        <v>–</v>
      </c>
      <c r="D337" s="71" t="str">
        <f t="shared" ca="1" si="97"/>
        <v>–</v>
      </c>
      <c r="E337" s="73" t="str">
        <f t="shared" ca="1" si="98"/>
        <v>–</v>
      </c>
      <c r="F337" s="73" t="e">
        <f t="shared" ca="1" si="99"/>
        <v>#DIV/0!</v>
      </c>
      <c r="G337" s="74" t="str">
        <f t="shared" ca="1" si="100"/>
        <v>–</v>
      </c>
      <c r="H337" s="74" t="str">
        <f ca="1">IFERROR(1*(($B337)/((_xll.BDH($H$1,$B$1,$A337,$A337)*100)/_xll.BDH($I$1,$B$1,$A337,$A337))-1),"–")</f>
        <v>–</v>
      </c>
      <c r="I337" s="71" t="str">
        <f ca="1">IFERROR(1*_xll.BDH($I$3,$B$1,A337,A337),"–")</f>
        <v>–</v>
      </c>
      <c r="J337" s="74" t="str">
        <f t="shared" ca="1" si="101"/>
        <v>–</v>
      </c>
      <c r="K337" s="71" t="str">
        <f ca="1">IFERROR(1*_xll.BDH($K$3,$B$1,A337,A337),"–")</f>
        <v>–</v>
      </c>
      <c r="L337" s="74" t="str">
        <f t="shared" ca="1" si="102"/>
        <v>–</v>
      </c>
      <c r="O337" s="12" t="str">
        <f t="shared" ca="1" si="103"/>
        <v>–</v>
      </c>
      <c r="P337" s="12" t="str">
        <f t="shared" ca="1" si="104"/>
        <v>–</v>
      </c>
      <c r="Q337" s="12" t="str">
        <f ca="1">IF(K337&lt;&gt;"–",LARGE($Q$4:Q336,1)+1,"–")</f>
        <v>–</v>
      </c>
    </row>
    <row r="338" spans="1:17" x14ac:dyDescent="0.2">
      <c r="A338" s="70">
        <f t="shared" si="105"/>
        <v>43096</v>
      </c>
      <c r="B338" s="71" t="str">
        <f ca="1">IFERROR(1*_xll.BDH($A$1,$B$1,A338,A338),"–")</f>
        <v>–</v>
      </c>
      <c r="C338" s="72" t="str">
        <f ca="1">IFERROR(1*_xll.BDH($A$1,$C$1,A338,A338),"–")</f>
        <v>–</v>
      </c>
      <c r="D338" s="71" t="str">
        <f t="shared" ca="1" si="97"/>
        <v>–</v>
      </c>
      <c r="E338" s="73" t="str">
        <f t="shared" ca="1" si="98"/>
        <v>–</v>
      </c>
      <c r="F338" s="73" t="e">
        <f t="shared" ca="1" si="99"/>
        <v>#DIV/0!</v>
      </c>
      <c r="G338" s="74" t="str">
        <f t="shared" ca="1" si="100"/>
        <v>–</v>
      </c>
      <c r="H338" s="74" t="str">
        <f ca="1">IFERROR(1*(($B338)/((_xll.BDH($H$1,$B$1,$A338,$A338)*100)/_xll.BDH($I$1,$B$1,$A338,$A338))-1),"–")</f>
        <v>–</v>
      </c>
      <c r="I338" s="71" t="str">
        <f ca="1">IFERROR(1*_xll.BDH($I$3,$B$1,A338,A338),"–")</f>
        <v>–</v>
      </c>
      <c r="J338" s="74" t="str">
        <f t="shared" ca="1" si="101"/>
        <v>–</v>
      </c>
      <c r="K338" s="71" t="str">
        <f ca="1">IFERROR(1*_xll.BDH($K$3,$B$1,A338,A338),"–")</f>
        <v>–</v>
      </c>
      <c r="L338" s="74" t="str">
        <f t="shared" ca="1" si="102"/>
        <v>–</v>
      </c>
      <c r="O338" s="12" t="str">
        <f t="shared" ca="1" si="103"/>
        <v>–</v>
      </c>
      <c r="P338" s="12" t="str">
        <f t="shared" ca="1" si="104"/>
        <v>–</v>
      </c>
      <c r="Q338" s="12" t="str">
        <f ca="1">IF(K338&lt;&gt;"–",LARGE($Q$4:Q337,1)+1,"–")</f>
        <v>–</v>
      </c>
    </row>
    <row r="339" spans="1:17" x14ac:dyDescent="0.2">
      <c r="A339" s="70">
        <f t="shared" si="105"/>
        <v>43097</v>
      </c>
      <c r="B339" s="71" t="str">
        <f ca="1">IFERROR(1*_xll.BDH($A$1,$B$1,A339,A339),"–")</f>
        <v>–</v>
      </c>
      <c r="C339" s="72" t="str">
        <f ca="1">IFERROR(1*_xll.BDH($A$1,$C$1,A339,A339),"–")</f>
        <v>–</v>
      </c>
      <c r="D339" s="71" t="str">
        <f t="shared" ca="1" si="97"/>
        <v>–</v>
      </c>
      <c r="E339" s="73" t="str">
        <f t="shared" ca="1" si="98"/>
        <v>–</v>
      </c>
      <c r="F339" s="73" t="e">
        <f t="shared" ca="1" si="99"/>
        <v>#DIV/0!</v>
      </c>
      <c r="G339" s="74" t="str">
        <f t="shared" ca="1" si="100"/>
        <v>–</v>
      </c>
      <c r="H339" s="74" t="str">
        <f ca="1">IFERROR(1*(($B339)/((_xll.BDH($H$1,$B$1,$A339,$A339)*100)/_xll.BDH($I$1,$B$1,$A339,$A339))-1),"–")</f>
        <v>–</v>
      </c>
      <c r="I339" s="71" t="str">
        <f ca="1">IFERROR(1*_xll.BDH($I$3,$B$1,A339,A339),"–")</f>
        <v>–</v>
      </c>
      <c r="J339" s="74" t="str">
        <f t="shared" ca="1" si="101"/>
        <v>–</v>
      </c>
      <c r="K339" s="71" t="str">
        <f ca="1">IFERROR(1*_xll.BDH($K$3,$B$1,A339,A339),"–")</f>
        <v>–</v>
      </c>
      <c r="L339" s="74" t="str">
        <f t="shared" ca="1" si="102"/>
        <v>–</v>
      </c>
      <c r="O339" s="12" t="str">
        <f t="shared" ca="1" si="103"/>
        <v>–</v>
      </c>
      <c r="P339" s="12" t="str">
        <f t="shared" ca="1" si="104"/>
        <v>–</v>
      </c>
      <c r="Q339" s="12" t="str">
        <f ca="1">IF(K339&lt;&gt;"–",LARGE($Q$4:Q338,1)+1,"–")</f>
        <v>–</v>
      </c>
    </row>
    <row r="340" spans="1:17" x14ac:dyDescent="0.2">
      <c r="A340" s="70">
        <f t="shared" si="105"/>
        <v>43098</v>
      </c>
      <c r="B340" s="71" t="str">
        <f ca="1">IFERROR(1*_xll.BDH($A$1,$B$1,A340,A340),"–")</f>
        <v>–</v>
      </c>
      <c r="C340" s="72" t="str">
        <f ca="1">IFERROR(1*_xll.BDH($A$1,$C$1,A340,A340),"–")</f>
        <v>–</v>
      </c>
      <c r="D340" s="71" t="str">
        <f t="shared" ca="1" si="97"/>
        <v>–</v>
      </c>
      <c r="E340" s="73" t="str">
        <f t="shared" ca="1" si="98"/>
        <v>–</v>
      </c>
      <c r="F340" s="73" t="e">
        <f t="shared" ca="1" si="99"/>
        <v>#DIV/0!</v>
      </c>
      <c r="G340" s="74" t="str">
        <f t="shared" ca="1" si="100"/>
        <v>–</v>
      </c>
      <c r="H340" s="74" t="str">
        <f ca="1">IFERROR(1*(($B340)/((_xll.BDH($H$1,$B$1,$A340,$A340)*100)/_xll.BDH($I$1,$B$1,$A340,$A340))-1),"–")</f>
        <v>–</v>
      </c>
      <c r="I340" s="71" t="str">
        <f ca="1">IFERROR(1*_xll.BDH($I$3,$B$1,A340,A340),"–")</f>
        <v>–</v>
      </c>
      <c r="J340" s="74" t="str">
        <f t="shared" ca="1" si="101"/>
        <v>–</v>
      </c>
      <c r="K340" s="71" t="str">
        <f ca="1">IFERROR(1*_xll.BDH($K$3,$B$1,A340,A340),"–")</f>
        <v>–</v>
      </c>
      <c r="L340" s="74" t="str">
        <f t="shared" ca="1" si="102"/>
        <v>–</v>
      </c>
      <c r="O340" s="12" t="str">
        <f t="shared" ca="1" si="103"/>
        <v>–</v>
      </c>
      <c r="P340" s="12" t="str">
        <f t="shared" ca="1" si="104"/>
        <v>–</v>
      </c>
      <c r="Q340" s="12" t="str">
        <f ca="1">IF(K340&lt;&gt;"–",LARGE($Q$4:Q339,1)+1,"–")</f>
        <v>–</v>
      </c>
    </row>
    <row r="341" spans="1:17" x14ac:dyDescent="0.2">
      <c r="A341" s="70">
        <f t="shared" si="105"/>
        <v>43101</v>
      </c>
      <c r="B341" s="71" t="str">
        <f ca="1">IFERROR(1*_xll.BDH($A$1,$B$1,A341,A341),"–")</f>
        <v>–</v>
      </c>
      <c r="C341" s="72" t="str">
        <f ca="1">IFERROR(1*_xll.BDH($A$1,$C$1,A341,A341),"–")</f>
        <v>–</v>
      </c>
      <c r="D341" s="71" t="str">
        <f t="shared" ca="1" si="97"/>
        <v>–</v>
      </c>
      <c r="E341" s="73" t="str">
        <f t="shared" ca="1" si="98"/>
        <v>–</v>
      </c>
      <c r="F341" s="73" t="e">
        <f t="shared" ca="1" si="99"/>
        <v>#DIV/0!</v>
      </c>
      <c r="G341" s="74" t="str">
        <f t="shared" ca="1" si="100"/>
        <v>–</v>
      </c>
      <c r="H341" s="74" t="str">
        <f ca="1">IFERROR(1*(($B341)/((_xll.BDH($H$1,$B$1,$A341,$A341)*100)/_xll.BDH($I$1,$B$1,$A341,$A341))-1),"–")</f>
        <v>–</v>
      </c>
      <c r="I341" s="71" t="str">
        <f ca="1">IFERROR(1*_xll.BDH($I$3,$B$1,A341,A341),"–")</f>
        <v>–</v>
      </c>
      <c r="J341" s="74" t="str">
        <f t="shared" ca="1" si="101"/>
        <v>–</v>
      </c>
      <c r="K341" s="71" t="str">
        <f ca="1">IFERROR(1*_xll.BDH($K$3,$B$1,A341,A341),"–")</f>
        <v>–</v>
      </c>
      <c r="L341" s="74" t="str">
        <f t="shared" ca="1" si="102"/>
        <v>–</v>
      </c>
      <c r="O341" s="12" t="str">
        <f t="shared" ca="1" si="103"/>
        <v>–</v>
      </c>
      <c r="P341" s="12" t="str">
        <f t="shared" ca="1" si="104"/>
        <v>–</v>
      </c>
      <c r="Q341" s="12" t="str">
        <f ca="1">IF(K341&lt;&gt;"–",LARGE($Q$4:Q340,1)+1,"–")</f>
        <v>–</v>
      </c>
    </row>
    <row r="342" spans="1:17" x14ac:dyDescent="0.2">
      <c r="A342" s="70">
        <f t="shared" si="105"/>
        <v>43102</v>
      </c>
      <c r="B342" s="71" t="str">
        <f ca="1">IFERROR(1*_xll.BDH($A$1,$B$1,A342,A342),"–")</f>
        <v>–</v>
      </c>
      <c r="C342" s="72" t="str">
        <f ca="1">IFERROR(1*_xll.BDH($A$1,$C$1,A342,A342),"–")</f>
        <v>–</v>
      </c>
      <c r="D342" s="71" t="str">
        <f t="shared" ca="1" si="97"/>
        <v>–</v>
      </c>
      <c r="E342" s="73" t="str">
        <f t="shared" ca="1" si="98"/>
        <v>–</v>
      </c>
      <c r="F342" s="73" t="e">
        <f t="shared" ca="1" si="99"/>
        <v>#DIV/0!</v>
      </c>
      <c r="G342" s="74" t="str">
        <f t="shared" ca="1" si="100"/>
        <v>–</v>
      </c>
      <c r="H342" s="74" t="str">
        <f ca="1">IFERROR(1*(($B342)/((_xll.BDH($H$1,$B$1,$A342,$A342)*100)/_xll.BDH($I$1,$B$1,$A342,$A342))-1),"–")</f>
        <v>–</v>
      </c>
      <c r="I342" s="71" t="str">
        <f ca="1">IFERROR(1*_xll.BDH($I$3,$B$1,A342,A342),"–")</f>
        <v>–</v>
      </c>
      <c r="J342" s="74" t="str">
        <f t="shared" ca="1" si="101"/>
        <v>–</v>
      </c>
      <c r="K342" s="71" t="str">
        <f ca="1">IFERROR(1*_xll.BDH($K$3,$B$1,A342,A342),"–")</f>
        <v>–</v>
      </c>
      <c r="L342" s="74" t="str">
        <f t="shared" ca="1" si="102"/>
        <v>–</v>
      </c>
      <c r="O342" s="12" t="str">
        <f t="shared" ca="1" si="103"/>
        <v>–</v>
      </c>
      <c r="P342" s="12" t="str">
        <f t="shared" ca="1" si="104"/>
        <v>–</v>
      </c>
      <c r="Q342" s="12" t="str">
        <f ca="1">IF(K342&lt;&gt;"–",LARGE($Q$4:Q341,1)+1,"–")</f>
        <v>–</v>
      </c>
    </row>
    <row r="343" spans="1:17" x14ac:dyDescent="0.2">
      <c r="A343" s="70">
        <f t="shared" si="105"/>
        <v>43103</v>
      </c>
      <c r="B343" s="71" t="str">
        <f ca="1">IFERROR(1*_xll.BDH($A$1,$B$1,A343,A343),"–")</f>
        <v>–</v>
      </c>
      <c r="C343" s="72" t="str">
        <f ca="1">IFERROR(1*_xll.BDH($A$1,$C$1,A343,A343),"–")</f>
        <v>–</v>
      </c>
      <c r="D343" s="71" t="str">
        <f t="shared" ca="1" si="97"/>
        <v>–</v>
      </c>
      <c r="E343" s="73" t="str">
        <f t="shared" ca="1" si="98"/>
        <v>–</v>
      </c>
      <c r="F343" s="73" t="e">
        <f t="shared" ca="1" si="99"/>
        <v>#DIV/0!</v>
      </c>
      <c r="G343" s="74" t="str">
        <f t="shared" ca="1" si="100"/>
        <v>–</v>
      </c>
      <c r="H343" s="74" t="str">
        <f ca="1">IFERROR(1*(($B343)/((_xll.BDH($H$1,$B$1,$A343,$A343)*100)/_xll.BDH($I$1,$B$1,$A343,$A343))-1),"–")</f>
        <v>–</v>
      </c>
      <c r="I343" s="71" t="str">
        <f ca="1">IFERROR(1*_xll.BDH($I$3,$B$1,A343,A343),"–")</f>
        <v>–</v>
      </c>
      <c r="J343" s="74" t="str">
        <f t="shared" ca="1" si="101"/>
        <v>–</v>
      </c>
      <c r="K343" s="71" t="str">
        <f ca="1">IFERROR(1*_xll.BDH($K$3,$B$1,A343,A343),"–")</f>
        <v>–</v>
      </c>
      <c r="L343" s="74" t="str">
        <f t="shared" ca="1" si="102"/>
        <v>–</v>
      </c>
      <c r="O343" s="12" t="str">
        <f t="shared" ca="1" si="103"/>
        <v>–</v>
      </c>
      <c r="P343" s="12" t="str">
        <f t="shared" ca="1" si="104"/>
        <v>–</v>
      </c>
      <c r="Q343" s="12" t="str">
        <f ca="1">IF(K343&lt;&gt;"–",LARGE($Q$4:Q342,1)+1,"–")</f>
        <v>–</v>
      </c>
    </row>
    <row r="344" spans="1:17" x14ac:dyDescent="0.2">
      <c r="A344" s="70">
        <f t="shared" si="105"/>
        <v>43104</v>
      </c>
      <c r="B344" s="71" t="str">
        <f ca="1">IFERROR(1*_xll.BDH($A$1,$B$1,A344,A344),"–")</f>
        <v>–</v>
      </c>
      <c r="C344" s="72" t="str">
        <f ca="1">IFERROR(1*_xll.BDH($A$1,$C$1,A344,A344),"–")</f>
        <v>–</v>
      </c>
      <c r="D344" s="71" t="str">
        <f t="shared" ca="1" si="97"/>
        <v>–</v>
      </c>
      <c r="E344" s="73" t="str">
        <f t="shared" ca="1" si="98"/>
        <v>–</v>
      </c>
      <c r="F344" s="73" t="e">
        <f t="shared" ca="1" si="99"/>
        <v>#DIV/0!</v>
      </c>
      <c r="G344" s="74" t="str">
        <f t="shared" ca="1" si="100"/>
        <v>–</v>
      </c>
      <c r="H344" s="74" t="str">
        <f ca="1">IFERROR(1*(($B344)/((_xll.BDH($H$1,$B$1,$A344,$A344)*100)/_xll.BDH($I$1,$B$1,$A344,$A344))-1),"–")</f>
        <v>–</v>
      </c>
      <c r="I344" s="71" t="str">
        <f ca="1">IFERROR(1*_xll.BDH($I$3,$B$1,A344,A344),"–")</f>
        <v>–</v>
      </c>
      <c r="J344" s="74" t="str">
        <f t="shared" ca="1" si="101"/>
        <v>–</v>
      </c>
      <c r="K344" s="71" t="str">
        <f ca="1">IFERROR(1*_xll.BDH($K$3,$B$1,A344,A344),"–")</f>
        <v>–</v>
      </c>
      <c r="L344" s="74" t="str">
        <f t="shared" ca="1" si="102"/>
        <v>–</v>
      </c>
      <c r="O344" s="12" t="str">
        <f t="shared" ca="1" si="103"/>
        <v>–</v>
      </c>
      <c r="P344" s="12" t="str">
        <f t="shared" ca="1" si="104"/>
        <v>–</v>
      </c>
      <c r="Q344" s="12" t="str">
        <f ca="1">IF(K344&lt;&gt;"–",LARGE($Q$4:Q343,1)+1,"–")</f>
        <v>–</v>
      </c>
    </row>
    <row r="345" spans="1:17" x14ac:dyDescent="0.2">
      <c r="A345" s="70">
        <f t="shared" si="105"/>
        <v>43105</v>
      </c>
      <c r="B345" s="71" t="str">
        <f ca="1">IFERROR(1*_xll.BDH($A$1,$B$1,A345,A345),"–")</f>
        <v>–</v>
      </c>
      <c r="C345" s="72" t="str">
        <f ca="1">IFERROR(1*_xll.BDH($A$1,$C$1,A345,A345),"–")</f>
        <v>–</v>
      </c>
      <c r="D345" s="71" t="str">
        <f t="shared" ca="1" si="97"/>
        <v>–</v>
      </c>
      <c r="E345" s="73" t="str">
        <f t="shared" ca="1" si="98"/>
        <v>–</v>
      </c>
      <c r="F345" s="73" t="e">
        <f t="shared" ca="1" si="99"/>
        <v>#DIV/0!</v>
      </c>
      <c r="G345" s="74" t="str">
        <f t="shared" ca="1" si="100"/>
        <v>–</v>
      </c>
      <c r="H345" s="74" t="str">
        <f ca="1">IFERROR(1*(($B345)/((_xll.BDH($H$1,$B$1,$A345,$A345)*100)/_xll.BDH($I$1,$B$1,$A345,$A345))-1),"–")</f>
        <v>–</v>
      </c>
      <c r="I345" s="71" t="str">
        <f ca="1">IFERROR(1*_xll.BDH($I$3,$B$1,A345,A345),"–")</f>
        <v>–</v>
      </c>
      <c r="J345" s="74" t="str">
        <f t="shared" ca="1" si="101"/>
        <v>–</v>
      </c>
      <c r="K345" s="71" t="str">
        <f ca="1">IFERROR(1*_xll.BDH($K$3,$B$1,A345,A345),"–")</f>
        <v>–</v>
      </c>
      <c r="L345" s="74" t="str">
        <f t="shared" ca="1" si="102"/>
        <v>–</v>
      </c>
      <c r="O345" s="12" t="str">
        <f t="shared" ca="1" si="103"/>
        <v>–</v>
      </c>
      <c r="P345" s="12" t="str">
        <f t="shared" ca="1" si="104"/>
        <v>–</v>
      </c>
      <c r="Q345" s="12" t="str">
        <f ca="1">IF(K345&lt;&gt;"–",LARGE($Q$4:Q344,1)+1,"–")</f>
        <v>–</v>
      </c>
    </row>
    <row r="346" spans="1:17" x14ac:dyDescent="0.2">
      <c r="A346" s="70">
        <f t="shared" si="105"/>
        <v>43108</v>
      </c>
      <c r="B346" s="71" t="str">
        <f ca="1">IFERROR(1*_xll.BDH($A$1,$B$1,A346,A346),"–")</f>
        <v>–</v>
      </c>
      <c r="C346" s="72" t="str">
        <f ca="1">IFERROR(1*_xll.BDH($A$1,$C$1,A346,A346),"–")</f>
        <v>–</v>
      </c>
      <c r="D346" s="71" t="str">
        <f t="shared" ca="1" si="97"/>
        <v>–</v>
      </c>
      <c r="E346" s="73" t="str">
        <f t="shared" ca="1" si="98"/>
        <v>–</v>
      </c>
      <c r="F346" s="73" t="e">
        <f t="shared" ca="1" si="99"/>
        <v>#DIV/0!</v>
      </c>
      <c r="G346" s="74" t="str">
        <f t="shared" ca="1" si="100"/>
        <v>–</v>
      </c>
      <c r="H346" s="74" t="str">
        <f ca="1">IFERROR(1*(($B346)/((_xll.BDH($H$1,$B$1,$A346,$A346)*100)/_xll.BDH($I$1,$B$1,$A346,$A346))-1),"–")</f>
        <v>–</v>
      </c>
      <c r="I346" s="71" t="str">
        <f ca="1">IFERROR(1*_xll.BDH($I$3,$B$1,A346,A346),"–")</f>
        <v>–</v>
      </c>
      <c r="J346" s="74" t="str">
        <f t="shared" ca="1" si="101"/>
        <v>–</v>
      </c>
      <c r="K346" s="71" t="str">
        <f ca="1">IFERROR(1*_xll.BDH($K$3,$B$1,A346,A346),"–")</f>
        <v>–</v>
      </c>
      <c r="L346" s="74" t="str">
        <f t="shared" ca="1" si="102"/>
        <v>–</v>
      </c>
      <c r="O346" s="12" t="str">
        <f t="shared" ca="1" si="103"/>
        <v>–</v>
      </c>
      <c r="P346" s="12" t="str">
        <f t="shared" ca="1" si="104"/>
        <v>–</v>
      </c>
      <c r="Q346" s="12" t="str">
        <f ca="1">IF(K346&lt;&gt;"–",LARGE($Q$4:Q345,1)+1,"–")</f>
        <v>–</v>
      </c>
    </row>
    <row r="347" spans="1:17" x14ac:dyDescent="0.2">
      <c r="A347" s="70">
        <f t="shared" si="105"/>
        <v>43109</v>
      </c>
      <c r="B347" s="71" t="str">
        <f ca="1">IFERROR(1*_xll.BDH($A$1,$B$1,A347,A347),"–")</f>
        <v>–</v>
      </c>
      <c r="C347" s="72" t="str">
        <f ca="1">IFERROR(1*_xll.BDH($A$1,$C$1,A347,A347),"–")</f>
        <v>–</v>
      </c>
      <c r="D347" s="71" t="str">
        <f t="shared" ca="1" si="97"/>
        <v>–</v>
      </c>
      <c r="E347" s="73" t="str">
        <f t="shared" ca="1" si="98"/>
        <v>–</v>
      </c>
      <c r="F347" s="73" t="e">
        <f t="shared" ca="1" si="99"/>
        <v>#DIV/0!</v>
      </c>
      <c r="G347" s="74" t="str">
        <f t="shared" ca="1" si="100"/>
        <v>–</v>
      </c>
      <c r="H347" s="74" t="str">
        <f ca="1">IFERROR(1*(($B347)/((_xll.BDH($H$1,$B$1,$A347,$A347)*100)/_xll.BDH($I$1,$B$1,$A347,$A347))-1),"–")</f>
        <v>–</v>
      </c>
      <c r="I347" s="71" t="str">
        <f ca="1">IFERROR(1*_xll.BDH($I$3,$B$1,A347,A347),"–")</f>
        <v>–</v>
      </c>
      <c r="J347" s="74" t="str">
        <f t="shared" ca="1" si="101"/>
        <v>–</v>
      </c>
      <c r="K347" s="71" t="str">
        <f ca="1">IFERROR(1*_xll.BDH($K$3,$B$1,A347,A347),"–")</f>
        <v>–</v>
      </c>
      <c r="L347" s="74" t="str">
        <f t="shared" ca="1" si="102"/>
        <v>–</v>
      </c>
      <c r="O347" s="12" t="str">
        <f t="shared" ca="1" si="103"/>
        <v>–</v>
      </c>
      <c r="P347" s="12" t="str">
        <f t="shared" ca="1" si="104"/>
        <v>–</v>
      </c>
      <c r="Q347" s="12" t="str">
        <f ca="1">IF(K347&lt;&gt;"–",LARGE($Q$4:Q346,1)+1,"–")</f>
        <v>–</v>
      </c>
    </row>
    <row r="348" spans="1:17" x14ac:dyDescent="0.2">
      <c r="A348" s="70">
        <f t="shared" si="105"/>
        <v>43110</v>
      </c>
      <c r="B348" s="71" t="str">
        <f ca="1">IFERROR(1*_xll.BDH($A$1,$B$1,A348,A348),"–")</f>
        <v>–</v>
      </c>
      <c r="C348" s="72" t="str">
        <f ca="1">IFERROR(1*_xll.BDH($A$1,$C$1,A348,A348),"–")</f>
        <v>–</v>
      </c>
      <c r="D348" s="71" t="str">
        <f t="shared" ca="1" si="97"/>
        <v>–</v>
      </c>
      <c r="E348" s="73" t="str">
        <f t="shared" ca="1" si="98"/>
        <v>–</v>
      </c>
      <c r="F348" s="73" t="e">
        <f t="shared" ca="1" si="99"/>
        <v>#DIV/0!</v>
      </c>
      <c r="G348" s="74" t="str">
        <f t="shared" ca="1" si="100"/>
        <v>–</v>
      </c>
      <c r="H348" s="74" t="str">
        <f ca="1">IFERROR(1*(($B348)/((_xll.BDH($H$1,$B$1,$A348,$A348)*100)/_xll.BDH($I$1,$B$1,$A348,$A348))-1),"–")</f>
        <v>–</v>
      </c>
      <c r="I348" s="71" t="str">
        <f ca="1">IFERROR(1*_xll.BDH($I$3,$B$1,A348,A348),"–")</f>
        <v>–</v>
      </c>
      <c r="J348" s="74" t="str">
        <f t="shared" ca="1" si="101"/>
        <v>–</v>
      </c>
      <c r="K348" s="71" t="str">
        <f ca="1">IFERROR(1*_xll.BDH($K$3,$B$1,A348,A348),"–")</f>
        <v>–</v>
      </c>
      <c r="L348" s="74" t="str">
        <f t="shared" ca="1" si="102"/>
        <v>–</v>
      </c>
      <c r="O348" s="12" t="str">
        <f t="shared" ca="1" si="103"/>
        <v>–</v>
      </c>
      <c r="P348" s="12" t="str">
        <f t="shared" ca="1" si="104"/>
        <v>–</v>
      </c>
      <c r="Q348" s="12" t="str">
        <f ca="1">IF(K348&lt;&gt;"–",LARGE($Q$4:Q347,1)+1,"–")</f>
        <v>–</v>
      </c>
    </row>
    <row r="349" spans="1:17" x14ac:dyDescent="0.2">
      <c r="A349" s="70">
        <f t="shared" si="105"/>
        <v>43111</v>
      </c>
      <c r="B349" s="71" t="str">
        <f ca="1">IFERROR(1*_xll.BDH($A$1,$B$1,A349,A349),"–")</f>
        <v>–</v>
      </c>
      <c r="C349" s="72" t="str">
        <f ca="1">IFERROR(1*_xll.BDH($A$1,$C$1,A349,A349),"–")</f>
        <v>–</v>
      </c>
      <c r="D349" s="71" t="str">
        <f t="shared" ca="1" si="97"/>
        <v>–</v>
      </c>
      <c r="E349" s="73" t="str">
        <f t="shared" ca="1" si="98"/>
        <v>–</v>
      </c>
      <c r="F349" s="73" t="e">
        <f t="shared" ca="1" si="99"/>
        <v>#DIV/0!</v>
      </c>
      <c r="G349" s="74" t="str">
        <f t="shared" ca="1" si="100"/>
        <v>–</v>
      </c>
      <c r="H349" s="74" t="str">
        <f ca="1">IFERROR(1*(($B349)/((_xll.BDH($H$1,$B$1,$A349,$A349)*100)/_xll.BDH($I$1,$B$1,$A349,$A349))-1),"–")</f>
        <v>–</v>
      </c>
      <c r="I349" s="71" t="str">
        <f ca="1">IFERROR(1*_xll.BDH($I$3,$B$1,A349,A349),"–")</f>
        <v>–</v>
      </c>
      <c r="J349" s="74" t="str">
        <f t="shared" ca="1" si="101"/>
        <v>–</v>
      </c>
      <c r="K349" s="71" t="str">
        <f ca="1">IFERROR(1*_xll.BDH($K$3,$B$1,A349,A349),"–")</f>
        <v>–</v>
      </c>
      <c r="L349" s="74" t="str">
        <f t="shared" ca="1" si="102"/>
        <v>–</v>
      </c>
      <c r="O349" s="12" t="str">
        <f t="shared" ca="1" si="103"/>
        <v>–</v>
      </c>
      <c r="P349" s="12" t="str">
        <f t="shared" ca="1" si="104"/>
        <v>–</v>
      </c>
      <c r="Q349" s="12" t="str">
        <f ca="1">IF(K349&lt;&gt;"–",LARGE($Q$4:Q348,1)+1,"–")</f>
        <v>–</v>
      </c>
    </row>
    <row r="350" spans="1:17" x14ac:dyDescent="0.2">
      <c r="A350" s="70">
        <f t="shared" si="105"/>
        <v>43112</v>
      </c>
      <c r="B350" s="71" t="str">
        <f ca="1">IFERROR(1*_xll.BDH($A$1,$B$1,A350,A350),"–")</f>
        <v>–</v>
      </c>
      <c r="C350" s="72" t="str">
        <f ca="1">IFERROR(1*_xll.BDH($A$1,$C$1,A350,A350),"–")</f>
        <v>–</v>
      </c>
      <c r="D350" s="71" t="str">
        <f t="shared" ca="1" si="97"/>
        <v>–</v>
      </c>
      <c r="E350" s="73" t="str">
        <f t="shared" ca="1" si="98"/>
        <v>–</v>
      </c>
      <c r="F350" s="73" t="e">
        <f t="shared" ca="1" si="99"/>
        <v>#DIV/0!</v>
      </c>
      <c r="G350" s="74" t="str">
        <f t="shared" ca="1" si="100"/>
        <v>–</v>
      </c>
      <c r="H350" s="74" t="str">
        <f ca="1">IFERROR(1*(($B350)/((_xll.BDH($H$1,$B$1,$A350,$A350)*100)/_xll.BDH($I$1,$B$1,$A350,$A350))-1),"–")</f>
        <v>–</v>
      </c>
      <c r="I350" s="71" t="str">
        <f ca="1">IFERROR(1*_xll.BDH($I$3,$B$1,A350,A350),"–")</f>
        <v>–</v>
      </c>
      <c r="J350" s="74" t="str">
        <f t="shared" ca="1" si="101"/>
        <v>–</v>
      </c>
      <c r="K350" s="71" t="str">
        <f ca="1">IFERROR(1*_xll.BDH($K$3,$B$1,A350,A350),"–")</f>
        <v>–</v>
      </c>
      <c r="L350" s="74" t="str">
        <f t="shared" ca="1" si="102"/>
        <v>–</v>
      </c>
      <c r="O350" s="12" t="str">
        <f t="shared" ca="1" si="103"/>
        <v>–</v>
      </c>
      <c r="P350" s="12" t="str">
        <f t="shared" ca="1" si="104"/>
        <v>–</v>
      </c>
      <c r="Q350" s="12" t="str">
        <f ca="1">IF(K350&lt;&gt;"–",LARGE($Q$4:Q349,1)+1,"–")</f>
        <v>–</v>
      </c>
    </row>
    <row r="351" spans="1:17" x14ac:dyDescent="0.2">
      <c r="A351" s="70">
        <f t="shared" si="105"/>
        <v>43115</v>
      </c>
      <c r="B351" s="71" t="str">
        <f ca="1">IFERROR(1*_xll.BDH($A$1,$B$1,A351,A351),"–")</f>
        <v>–</v>
      </c>
      <c r="C351" s="72" t="str">
        <f ca="1">IFERROR(1*_xll.BDH($A$1,$C$1,A351,A351),"–")</f>
        <v>–</v>
      </c>
      <c r="D351" s="71" t="str">
        <f t="shared" ca="1" si="97"/>
        <v>–</v>
      </c>
      <c r="E351" s="73" t="str">
        <f t="shared" ca="1" si="98"/>
        <v>–</v>
      </c>
      <c r="F351" s="73" t="e">
        <f t="shared" ca="1" si="99"/>
        <v>#DIV/0!</v>
      </c>
      <c r="G351" s="74" t="str">
        <f t="shared" ca="1" si="100"/>
        <v>–</v>
      </c>
      <c r="H351" s="74" t="str">
        <f ca="1">IFERROR(1*(($B351)/((_xll.BDH($H$1,$B$1,$A351,$A351)*100)/_xll.BDH($I$1,$B$1,$A351,$A351))-1),"–")</f>
        <v>–</v>
      </c>
      <c r="I351" s="71" t="str">
        <f ca="1">IFERROR(1*_xll.BDH($I$3,$B$1,A351,A351),"–")</f>
        <v>–</v>
      </c>
      <c r="J351" s="74" t="str">
        <f t="shared" ca="1" si="101"/>
        <v>–</v>
      </c>
      <c r="K351" s="71" t="str">
        <f ca="1">IFERROR(1*_xll.BDH($K$3,$B$1,A351,A351),"–")</f>
        <v>–</v>
      </c>
      <c r="L351" s="74" t="str">
        <f t="shared" ca="1" si="102"/>
        <v>–</v>
      </c>
      <c r="O351" s="12" t="str">
        <f t="shared" ca="1" si="103"/>
        <v>–</v>
      </c>
      <c r="P351" s="12" t="str">
        <f t="shared" ca="1" si="104"/>
        <v>–</v>
      </c>
      <c r="Q351" s="12" t="str">
        <f ca="1">IF(K351&lt;&gt;"–",LARGE($Q$4:Q350,1)+1,"–")</f>
        <v>–</v>
      </c>
    </row>
    <row r="352" spans="1:17" x14ac:dyDescent="0.2">
      <c r="A352" s="70">
        <f t="shared" si="105"/>
        <v>43116</v>
      </c>
      <c r="B352" s="71" t="str">
        <f ca="1">IFERROR(1*_xll.BDH($A$1,$B$1,A352,A352),"–")</f>
        <v>–</v>
      </c>
      <c r="C352" s="72" t="str">
        <f ca="1">IFERROR(1*_xll.BDH($A$1,$C$1,A352,A352),"–")</f>
        <v>–</v>
      </c>
      <c r="D352" s="71" t="str">
        <f t="shared" ca="1" si="97"/>
        <v>–</v>
      </c>
      <c r="E352" s="73" t="str">
        <f t="shared" ca="1" si="98"/>
        <v>–</v>
      </c>
      <c r="F352" s="73" t="e">
        <f t="shared" ca="1" si="99"/>
        <v>#DIV/0!</v>
      </c>
      <c r="G352" s="74" t="str">
        <f t="shared" ca="1" si="100"/>
        <v>–</v>
      </c>
      <c r="H352" s="74" t="str">
        <f ca="1">IFERROR(1*(($B352)/((_xll.BDH($H$1,$B$1,$A352,$A352)*100)/_xll.BDH($I$1,$B$1,$A352,$A352))-1),"–")</f>
        <v>–</v>
      </c>
      <c r="I352" s="71" t="str">
        <f ca="1">IFERROR(1*_xll.BDH($I$3,$B$1,A352,A352),"–")</f>
        <v>–</v>
      </c>
      <c r="J352" s="74" t="str">
        <f t="shared" ca="1" si="101"/>
        <v>–</v>
      </c>
      <c r="K352" s="71" t="str">
        <f ca="1">IFERROR(1*_xll.BDH($K$3,$B$1,A352,A352),"–")</f>
        <v>–</v>
      </c>
      <c r="L352" s="74" t="str">
        <f t="shared" ca="1" si="102"/>
        <v>–</v>
      </c>
      <c r="O352" s="12" t="str">
        <f t="shared" ca="1" si="103"/>
        <v>–</v>
      </c>
      <c r="P352" s="12" t="str">
        <f t="shared" ca="1" si="104"/>
        <v>–</v>
      </c>
      <c r="Q352" s="12" t="str">
        <f ca="1">IF(K352&lt;&gt;"–",LARGE($Q$4:Q351,1)+1,"–")</f>
        <v>–</v>
      </c>
    </row>
    <row r="353" spans="1:17" x14ac:dyDescent="0.2">
      <c r="A353" s="70">
        <f t="shared" si="105"/>
        <v>43117</v>
      </c>
      <c r="B353" s="71" t="str">
        <f ca="1">IFERROR(1*_xll.BDH($A$1,$B$1,A353,A353),"–")</f>
        <v>–</v>
      </c>
      <c r="C353" s="72" t="str">
        <f ca="1">IFERROR(1*_xll.BDH($A$1,$C$1,A353,A353),"–")</f>
        <v>–</v>
      </c>
      <c r="D353" s="71" t="str">
        <f t="shared" ca="1" si="97"/>
        <v>–</v>
      </c>
      <c r="E353" s="73" t="str">
        <f t="shared" ca="1" si="98"/>
        <v>–</v>
      </c>
      <c r="F353" s="73" t="e">
        <f t="shared" ca="1" si="99"/>
        <v>#DIV/0!</v>
      </c>
      <c r="G353" s="74" t="str">
        <f t="shared" ca="1" si="100"/>
        <v>–</v>
      </c>
      <c r="H353" s="74" t="str">
        <f ca="1">IFERROR(1*(($B353)/((_xll.BDH($H$1,$B$1,$A353,$A353)*100)/_xll.BDH($I$1,$B$1,$A353,$A353))-1),"–")</f>
        <v>–</v>
      </c>
      <c r="I353" s="71" t="str">
        <f ca="1">IFERROR(1*_xll.BDH($I$3,$B$1,A353,A353),"–")</f>
        <v>–</v>
      </c>
      <c r="J353" s="74" t="str">
        <f t="shared" ca="1" si="101"/>
        <v>–</v>
      </c>
      <c r="K353" s="71" t="str">
        <f ca="1">IFERROR(1*_xll.BDH($K$3,$B$1,A353,A353),"–")</f>
        <v>–</v>
      </c>
      <c r="L353" s="74" t="str">
        <f t="shared" ca="1" si="102"/>
        <v>–</v>
      </c>
      <c r="O353" s="12" t="str">
        <f t="shared" ca="1" si="103"/>
        <v>–</v>
      </c>
      <c r="P353" s="12" t="str">
        <f t="shared" ca="1" si="104"/>
        <v>–</v>
      </c>
      <c r="Q353" s="12" t="str">
        <f ca="1">IF(K353&lt;&gt;"–",LARGE($Q$4:Q352,1)+1,"–")</f>
        <v>–</v>
      </c>
    </row>
    <row r="354" spans="1:17" x14ac:dyDescent="0.2">
      <c r="A354" s="70">
        <f t="shared" si="105"/>
        <v>43118</v>
      </c>
      <c r="B354" s="71" t="str">
        <f ca="1">IFERROR(1*_xll.BDH($A$1,$B$1,A354,A354),"–")</f>
        <v>–</v>
      </c>
      <c r="C354" s="72" t="str">
        <f ca="1">IFERROR(1*_xll.BDH($A$1,$C$1,A354,A354),"–")</f>
        <v>–</v>
      </c>
      <c r="D354" s="71" t="str">
        <f t="shared" ca="1" si="97"/>
        <v>–</v>
      </c>
      <c r="E354" s="73" t="str">
        <f t="shared" ca="1" si="98"/>
        <v>–</v>
      </c>
      <c r="F354" s="73" t="e">
        <f t="shared" ca="1" si="99"/>
        <v>#DIV/0!</v>
      </c>
      <c r="G354" s="74" t="str">
        <f t="shared" ca="1" si="100"/>
        <v>–</v>
      </c>
      <c r="H354" s="74" t="str">
        <f ca="1">IFERROR(1*(($B354)/((_xll.BDH($H$1,$B$1,$A354,$A354)*100)/_xll.BDH($I$1,$B$1,$A354,$A354))-1),"–")</f>
        <v>–</v>
      </c>
      <c r="I354" s="71" t="str">
        <f ca="1">IFERROR(1*_xll.BDH($I$3,$B$1,A354,A354),"–")</f>
        <v>–</v>
      </c>
      <c r="J354" s="74" t="str">
        <f t="shared" ca="1" si="101"/>
        <v>–</v>
      </c>
      <c r="K354" s="71" t="str">
        <f ca="1">IFERROR(1*_xll.BDH($K$3,$B$1,A354,A354),"–")</f>
        <v>–</v>
      </c>
      <c r="L354" s="74" t="str">
        <f t="shared" ca="1" si="102"/>
        <v>–</v>
      </c>
      <c r="O354" s="12" t="str">
        <f t="shared" ca="1" si="103"/>
        <v>–</v>
      </c>
      <c r="P354" s="12" t="str">
        <f t="shared" ca="1" si="104"/>
        <v>–</v>
      </c>
      <c r="Q354" s="12" t="str">
        <f ca="1">IF(K354&lt;&gt;"–",LARGE($Q$4:Q353,1)+1,"–")</f>
        <v>–</v>
      </c>
    </row>
    <row r="355" spans="1:17" x14ac:dyDescent="0.2">
      <c r="A355" s="70">
        <f t="shared" si="105"/>
        <v>43119</v>
      </c>
      <c r="B355" s="71" t="str">
        <f ca="1">IFERROR(1*_xll.BDH($A$1,$B$1,A355,A355),"–")</f>
        <v>–</v>
      </c>
      <c r="C355" s="72" t="str">
        <f ca="1">IFERROR(1*_xll.BDH($A$1,$C$1,A355,A355),"–")</f>
        <v>–</v>
      </c>
      <c r="D355" s="71" t="str">
        <f t="shared" ca="1" si="97"/>
        <v>–</v>
      </c>
      <c r="E355" s="73" t="str">
        <f t="shared" ca="1" si="98"/>
        <v>–</v>
      </c>
      <c r="F355" s="73" t="e">
        <f t="shared" ca="1" si="99"/>
        <v>#DIV/0!</v>
      </c>
      <c r="G355" s="74" t="str">
        <f t="shared" ca="1" si="100"/>
        <v>–</v>
      </c>
      <c r="H355" s="74" t="str">
        <f ca="1">IFERROR(1*(($B355)/((_xll.BDH($H$1,$B$1,$A355,$A355)*100)/_xll.BDH($I$1,$B$1,$A355,$A355))-1),"–")</f>
        <v>–</v>
      </c>
      <c r="I355" s="71" t="str">
        <f ca="1">IFERROR(1*_xll.BDH($I$3,$B$1,A355,A355),"–")</f>
        <v>–</v>
      </c>
      <c r="J355" s="74" t="str">
        <f t="shared" ca="1" si="101"/>
        <v>–</v>
      </c>
      <c r="K355" s="71" t="str">
        <f ca="1">IFERROR(1*_xll.BDH($K$3,$B$1,A355,A355),"–")</f>
        <v>–</v>
      </c>
      <c r="L355" s="74" t="str">
        <f t="shared" ca="1" si="102"/>
        <v>–</v>
      </c>
      <c r="O355" s="12" t="str">
        <f t="shared" ca="1" si="103"/>
        <v>–</v>
      </c>
      <c r="P355" s="12" t="str">
        <f t="shared" ca="1" si="104"/>
        <v>–</v>
      </c>
      <c r="Q355" s="12" t="str">
        <f ca="1">IF(K355&lt;&gt;"–",LARGE($Q$4:Q354,1)+1,"–")</f>
        <v>–</v>
      </c>
    </row>
    <row r="356" spans="1:17" x14ac:dyDescent="0.2">
      <c r="A356" s="70">
        <f t="shared" si="105"/>
        <v>43122</v>
      </c>
      <c r="B356" s="71" t="str">
        <f ca="1">IFERROR(1*_xll.BDH($A$1,$B$1,A356,A356),"–")</f>
        <v>–</v>
      </c>
      <c r="C356" s="72" t="str">
        <f ca="1">IFERROR(1*_xll.BDH($A$1,$C$1,A356,A356),"–")</f>
        <v>–</v>
      </c>
      <c r="D356" s="71" t="str">
        <f t="shared" ca="1" si="97"/>
        <v>–</v>
      </c>
      <c r="E356" s="73" t="str">
        <f t="shared" ca="1" si="98"/>
        <v>–</v>
      </c>
      <c r="F356" s="73" t="e">
        <f t="shared" ca="1" si="99"/>
        <v>#DIV/0!</v>
      </c>
      <c r="G356" s="74" t="str">
        <f t="shared" ca="1" si="100"/>
        <v>–</v>
      </c>
      <c r="H356" s="74" t="str">
        <f ca="1">IFERROR(1*(($B356)/((_xll.BDH($H$1,$B$1,$A356,$A356)*100)/_xll.BDH($I$1,$B$1,$A356,$A356))-1),"–")</f>
        <v>–</v>
      </c>
      <c r="I356" s="71" t="str">
        <f ca="1">IFERROR(1*_xll.BDH($I$3,$B$1,A356,A356),"–")</f>
        <v>–</v>
      </c>
      <c r="J356" s="74" t="str">
        <f t="shared" ca="1" si="101"/>
        <v>–</v>
      </c>
      <c r="K356" s="71" t="str">
        <f ca="1">IFERROR(1*_xll.BDH($K$3,$B$1,A356,A356),"–")</f>
        <v>–</v>
      </c>
      <c r="L356" s="74" t="str">
        <f t="shared" ca="1" si="102"/>
        <v>–</v>
      </c>
      <c r="O356" s="12" t="str">
        <f t="shared" ca="1" si="103"/>
        <v>–</v>
      </c>
      <c r="P356" s="12" t="str">
        <f t="shared" ca="1" si="104"/>
        <v>–</v>
      </c>
      <c r="Q356" s="12" t="str">
        <f ca="1">IF(K356&lt;&gt;"–",LARGE($Q$4:Q355,1)+1,"–")</f>
        <v>–</v>
      </c>
    </row>
    <row r="357" spans="1:17" x14ac:dyDescent="0.2">
      <c r="A357" s="70">
        <f t="shared" si="105"/>
        <v>43123</v>
      </c>
      <c r="B357" s="71" t="str">
        <f ca="1">IFERROR(1*_xll.BDH($A$1,$B$1,A357,A357),"–")</f>
        <v>–</v>
      </c>
      <c r="C357" s="72" t="str">
        <f ca="1">IFERROR(1*_xll.BDH($A$1,$C$1,A357,A357),"–")</f>
        <v>–</v>
      </c>
      <c r="D357" s="71" t="str">
        <f t="shared" ca="1" si="97"/>
        <v>–</v>
      </c>
      <c r="E357" s="73" t="str">
        <f t="shared" ca="1" si="98"/>
        <v>–</v>
      </c>
      <c r="F357" s="73" t="e">
        <f t="shared" ca="1" si="99"/>
        <v>#DIV/0!</v>
      </c>
      <c r="G357" s="74" t="str">
        <f t="shared" ca="1" si="100"/>
        <v>–</v>
      </c>
      <c r="H357" s="74" t="str">
        <f ca="1">IFERROR(1*(($B357)/((_xll.BDH($H$1,$B$1,$A357,$A357)*100)/_xll.BDH($I$1,$B$1,$A357,$A357))-1),"–")</f>
        <v>–</v>
      </c>
      <c r="I357" s="71" t="str">
        <f ca="1">IFERROR(1*_xll.BDH($I$3,$B$1,A357,A357),"–")</f>
        <v>–</v>
      </c>
      <c r="J357" s="74" t="str">
        <f t="shared" ca="1" si="101"/>
        <v>–</v>
      </c>
      <c r="K357" s="71" t="str">
        <f ca="1">IFERROR(1*_xll.BDH($K$3,$B$1,A357,A357),"–")</f>
        <v>–</v>
      </c>
      <c r="L357" s="74" t="str">
        <f t="shared" ca="1" si="102"/>
        <v>–</v>
      </c>
      <c r="O357" s="12" t="str">
        <f t="shared" ca="1" si="103"/>
        <v>–</v>
      </c>
      <c r="P357" s="12" t="str">
        <f t="shared" ca="1" si="104"/>
        <v>–</v>
      </c>
      <c r="Q357" s="12" t="str">
        <f ca="1">IF(K357&lt;&gt;"–",LARGE($Q$4:Q356,1)+1,"–")</f>
        <v>–</v>
      </c>
    </row>
    <row r="358" spans="1:17" x14ac:dyDescent="0.2">
      <c r="A358" s="70">
        <f t="shared" si="105"/>
        <v>43124</v>
      </c>
      <c r="B358" s="71" t="str">
        <f ca="1">IFERROR(1*_xll.BDH($A$1,$B$1,A358,A358),"–")</f>
        <v>–</v>
      </c>
      <c r="C358" s="72" t="str">
        <f ca="1">IFERROR(1*_xll.BDH($A$1,$C$1,A358,A358),"–")</f>
        <v>–</v>
      </c>
      <c r="D358" s="71" t="str">
        <f t="shared" ca="1" si="97"/>
        <v>–</v>
      </c>
      <c r="E358" s="73" t="str">
        <f t="shared" ca="1" si="98"/>
        <v>–</v>
      </c>
      <c r="F358" s="73" t="e">
        <f t="shared" ca="1" si="99"/>
        <v>#DIV/0!</v>
      </c>
      <c r="G358" s="74" t="str">
        <f t="shared" ca="1" si="100"/>
        <v>–</v>
      </c>
      <c r="H358" s="74" t="str">
        <f ca="1">IFERROR(1*(($B358)/((_xll.BDH($H$1,$B$1,$A358,$A358)*100)/_xll.BDH($I$1,$B$1,$A358,$A358))-1),"–")</f>
        <v>–</v>
      </c>
      <c r="I358" s="71" t="str">
        <f ca="1">IFERROR(1*_xll.BDH($I$3,$B$1,A358,A358),"–")</f>
        <v>–</v>
      </c>
      <c r="J358" s="74" t="str">
        <f t="shared" ca="1" si="101"/>
        <v>–</v>
      </c>
      <c r="K358" s="71" t="str">
        <f ca="1">IFERROR(1*_xll.BDH($K$3,$B$1,A358,A358),"–")</f>
        <v>–</v>
      </c>
      <c r="L358" s="74" t="str">
        <f t="shared" ca="1" si="102"/>
        <v>–</v>
      </c>
      <c r="O358" s="12" t="str">
        <f t="shared" ca="1" si="103"/>
        <v>–</v>
      </c>
      <c r="P358" s="12" t="str">
        <f t="shared" ca="1" si="104"/>
        <v>–</v>
      </c>
      <c r="Q358" s="12" t="str">
        <f ca="1">IF(K358&lt;&gt;"–",LARGE($Q$4:Q357,1)+1,"–")</f>
        <v>–</v>
      </c>
    </row>
    <row r="359" spans="1:17" x14ac:dyDescent="0.2">
      <c r="A359" s="70">
        <f t="shared" si="105"/>
        <v>43125</v>
      </c>
      <c r="B359" s="71" t="str">
        <f ca="1">IFERROR(1*_xll.BDH($A$1,$B$1,A359,A359),"–")</f>
        <v>–</v>
      </c>
      <c r="C359" s="72" t="str">
        <f ca="1">IFERROR(1*_xll.BDH($A$1,$C$1,A359,A359),"–")</f>
        <v>–</v>
      </c>
      <c r="D359" s="71" t="str">
        <f t="shared" ca="1" si="97"/>
        <v>–</v>
      </c>
      <c r="E359" s="73" t="str">
        <f t="shared" ca="1" si="98"/>
        <v>–</v>
      </c>
      <c r="F359" s="73" t="e">
        <f t="shared" ca="1" si="99"/>
        <v>#DIV/0!</v>
      </c>
      <c r="G359" s="74" t="str">
        <f t="shared" ca="1" si="100"/>
        <v>–</v>
      </c>
      <c r="H359" s="74" t="str">
        <f ca="1">IFERROR(1*(($B359)/((_xll.BDH($H$1,$B$1,$A359,$A359)*100)/_xll.BDH($I$1,$B$1,$A359,$A359))-1),"–")</f>
        <v>–</v>
      </c>
      <c r="I359" s="71" t="str">
        <f ca="1">IFERROR(1*_xll.BDH($I$3,$B$1,A359,A359),"–")</f>
        <v>–</v>
      </c>
      <c r="J359" s="74" t="str">
        <f t="shared" ca="1" si="101"/>
        <v>–</v>
      </c>
      <c r="K359" s="71" t="str">
        <f ca="1">IFERROR(1*_xll.BDH($K$3,$B$1,A359,A359),"–")</f>
        <v>–</v>
      </c>
      <c r="L359" s="74" t="str">
        <f t="shared" ca="1" si="102"/>
        <v>–</v>
      </c>
      <c r="O359" s="12" t="str">
        <f t="shared" ca="1" si="103"/>
        <v>–</v>
      </c>
      <c r="P359" s="12" t="str">
        <f t="shared" ca="1" si="104"/>
        <v>–</v>
      </c>
      <c r="Q359" s="12" t="str">
        <f ca="1">IF(K359&lt;&gt;"–",LARGE($Q$4:Q358,1)+1,"–")</f>
        <v>–</v>
      </c>
    </row>
    <row r="360" spans="1:17" x14ac:dyDescent="0.2">
      <c r="A360" s="70">
        <f t="shared" si="105"/>
        <v>43126</v>
      </c>
      <c r="B360" s="71" t="str">
        <f ca="1">IFERROR(1*_xll.BDH($A$1,$B$1,A360,A360),"–")</f>
        <v>–</v>
      </c>
      <c r="C360" s="72" t="str">
        <f ca="1">IFERROR(1*_xll.BDH($A$1,$C$1,A360,A360),"–")</f>
        <v>–</v>
      </c>
      <c r="D360" s="71" t="str">
        <f t="shared" ca="1" si="97"/>
        <v>–</v>
      </c>
      <c r="E360" s="73" t="str">
        <f t="shared" ca="1" si="98"/>
        <v>–</v>
      </c>
      <c r="F360" s="73" t="e">
        <f t="shared" ca="1" si="99"/>
        <v>#DIV/0!</v>
      </c>
      <c r="G360" s="74" t="str">
        <f t="shared" ca="1" si="100"/>
        <v>–</v>
      </c>
      <c r="H360" s="74" t="str">
        <f ca="1">IFERROR(1*(($B360)/((_xll.BDH($H$1,$B$1,$A360,$A360)*100)/_xll.BDH($I$1,$B$1,$A360,$A360))-1),"–")</f>
        <v>–</v>
      </c>
      <c r="I360" s="71" t="str">
        <f ca="1">IFERROR(1*_xll.BDH($I$3,$B$1,A360,A360),"–")</f>
        <v>–</v>
      </c>
      <c r="J360" s="74" t="str">
        <f t="shared" ca="1" si="101"/>
        <v>–</v>
      </c>
      <c r="K360" s="71" t="str">
        <f ca="1">IFERROR(1*_xll.BDH($K$3,$B$1,A360,A360),"–")</f>
        <v>–</v>
      </c>
      <c r="L360" s="74" t="str">
        <f t="shared" ca="1" si="102"/>
        <v>–</v>
      </c>
      <c r="O360" s="12" t="str">
        <f t="shared" ca="1" si="103"/>
        <v>–</v>
      </c>
      <c r="P360" s="12" t="str">
        <f t="shared" ca="1" si="104"/>
        <v>–</v>
      </c>
      <c r="Q360" s="12" t="str">
        <f ca="1">IF(K360&lt;&gt;"–",LARGE($Q$4:Q359,1)+1,"–")</f>
        <v>–</v>
      </c>
    </row>
    <row r="361" spans="1:17" x14ac:dyDescent="0.2">
      <c r="A361" s="70">
        <f t="shared" si="105"/>
        <v>43129</v>
      </c>
      <c r="B361" s="71" t="str">
        <f ca="1">IFERROR(1*_xll.BDH($A$1,$B$1,A361,A361),"–")</f>
        <v>–</v>
      </c>
      <c r="C361" s="72" t="str">
        <f ca="1">IFERROR(1*_xll.BDH($A$1,$C$1,A361,A361),"–")</f>
        <v>–</v>
      </c>
      <c r="D361" s="71" t="str">
        <f t="shared" ref="D361:D363" ca="1" si="106">IF(TODAY()&gt;A360,IFERROR(AVERAGE(B356:B360)*1.05,"–"),"–")</f>
        <v>–</v>
      </c>
      <c r="E361" s="73" t="str">
        <f t="shared" ref="E361:E363" ca="1" si="107">IF(TODAY()&gt;A360,IFERROR(AVERAGE(C341:C360)*0.25,"–"),"–")</f>
        <v>–</v>
      </c>
      <c r="F361" s="73" t="e">
        <f t="shared" ref="F361:F363" ca="1" si="108">IF(TODAY()&gt;A360,AVERAGE(C236:C361),"–")</f>
        <v>#DIV/0!</v>
      </c>
      <c r="G361" s="74" t="str">
        <f t="shared" ref="G361:G363" ca="1" si="109">IFERROR(B361/B360-1,"–")</f>
        <v>–</v>
      </c>
      <c r="H361" s="74" t="str">
        <f ca="1">IFERROR(1*(($B361)/((_xll.BDH($H$1,$B$1,$A361,$A361)*100)/_xll.BDH($I$1,$B$1,$A361,$A361))-1),"–")</f>
        <v>–</v>
      </c>
      <c r="I361" s="71" t="str">
        <f ca="1">IFERROR(1*_xll.BDH($I$3,$B$1,A361,A361),"–")</f>
        <v>–</v>
      </c>
      <c r="J361" s="74" t="str">
        <f t="shared" ref="J361:J363" ca="1" si="110">IFERROR(I361/I360-1,"–")</f>
        <v>–</v>
      </c>
      <c r="K361" s="71" t="str">
        <f ca="1">IFERROR(1*_xll.BDH($K$3,$B$1,A361,A361),"–")</f>
        <v>–</v>
      </c>
      <c r="L361" s="74" t="str">
        <f t="shared" ref="L361:L363" ca="1" si="111">IFERROR(K361/K360-1,"–")</f>
        <v>–</v>
      </c>
      <c r="O361" s="12" t="str">
        <f t="shared" ref="O361:O363" ca="1" si="112">IF(B361&lt;&gt;"–",LARGE(O358:O360,1)+1,"–")</f>
        <v>–</v>
      </c>
      <c r="P361" s="12" t="str">
        <f t="shared" ref="P361:P363" ca="1" si="113">IF(I361&lt;&gt;"–",LARGE(P358:P360,1)+1,"–")</f>
        <v>–</v>
      </c>
      <c r="Q361" s="12" t="str">
        <f ca="1">IF(K361&lt;&gt;"–",LARGE($Q$4:Q360,1)+1,"–")</f>
        <v>–</v>
      </c>
    </row>
    <row r="362" spans="1:17" x14ac:dyDescent="0.2">
      <c r="A362" s="70">
        <f t="shared" si="105"/>
        <v>43130</v>
      </c>
      <c r="B362" s="71" t="str">
        <f ca="1">IFERROR(1*_xll.BDH($A$1,$B$1,A362,A362),"–")</f>
        <v>–</v>
      </c>
      <c r="C362" s="72" t="str">
        <f ca="1">IFERROR(1*_xll.BDH($A$1,$C$1,A362,A362),"–")</f>
        <v>–</v>
      </c>
      <c r="D362" s="71" t="str">
        <f t="shared" ca="1" si="106"/>
        <v>–</v>
      </c>
      <c r="E362" s="73" t="str">
        <f t="shared" ca="1" si="107"/>
        <v>–</v>
      </c>
      <c r="F362" s="73" t="e">
        <f t="shared" ca="1" si="108"/>
        <v>#DIV/0!</v>
      </c>
      <c r="G362" s="74" t="str">
        <f t="shared" ca="1" si="109"/>
        <v>–</v>
      </c>
      <c r="H362" s="74" t="str">
        <f ca="1">IFERROR(1*(($B362)/((_xll.BDH($H$1,$B$1,$A362,$A362)*100)/_xll.BDH($I$1,$B$1,$A362,$A362))-1),"–")</f>
        <v>–</v>
      </c>
      <c r="I362" s="71" t="str">
        <f ca="1">IFERROR(1*_xll.BDH($I$3,$B$1,A362,A362),"–")</f>
        <v>–</v>
      </c>
      <c r="J362" s="74" t="str">
        <f t="shared" ca="1" si="110"/>
        <v>–</v>
      </c>
      <c r="K362" s="71" t="str">
        <f ca="1">IFERROR(1*_xll.BDH($K$3,$B$1,A362,A362),"–")</f>
        <v>–</v>
      </c>
      <c r="L362" s="74" t="str">
        <f t="shared" ca="1" si="111"/>
        <v>–</v>
      </c>
      <c r="O362" s="12" t="str">
        <f t="shared" ca="1" si="112"/>
        <v>–</v>
      </c>
      <c r="P362" s="12" t="str">
        <f t="shared" ca="1" si="113"/>
        <v>–</v>
      </c>
      <c r="Q362" s="12" t="str">
        <f ca="1">IF(K362&lt;&gt;"–",LARGE($Q$4:Q361,1)+1,"–")</f>
        <v>–</v>
      </c>
    </row>
    <row r="363" spans="1:17" x14ac:dyDescent="0.2">
      <c r="A363" s="70">
        <f t="shared" si="105"/>
        <v>43131</v>
      </c>
      <c r="B363" s="71" t="str">
        <f ca="1">IFERROR(1*_xll.BDH($A$1,$B$1,A363,A363),"–")</f>
        <v>–</v>
      </c>
      <c r="C363" s="72" t="str">
        <f ca="1">IFERROR(1*_xll.BDH($A$1,$C$1,A363,A363),"–")</f>
        <v>–</v>
      </c>
      <c r="D363" s="71" t="str">
        <f t="shared" ca="1" si="106"/>
        <v>–</v>
      </c>
      <c r="E363" s="73" t="str">
        <f t="shared" ca="1" si="107"/>
        <v>–</v>
      </c>
      <c r="F363" s="73" t="e">
        <f t="shared" ca="1" si="108"/>
        <v>#DIV/0!</v>
      </c>
      <c r="G363" s="74" t="str">
        <f t="shared" ca="1" si="109"/>
        <v>–</v>
      </c>
      <c r="H363" s="74" t="str">
        <f ca="1">IFERROR(1*(($B363)/((_xll.BDH($H$1,$B$1,$A363,$A363)*100)/_xll.BDH($I$1,$B$1,$A363,$A363))-1),"–")</f>
        <v>–</v>
      </c>
      <c r="I363" s="71" t="str">
        <f ca="1">IFERROR(1*_xll.BDH($I$3,$B$1,A363,A363),"–")</f>
        <v>–</v>
      </c>
      <c r="J363" s="74" t="str">
        <f t="shared" ca="1" si="110"/>
        <v>–</v>
      </c>
      <c r="K363" s="71" t="str">
        <f ca="1">IFERROR(1*_xll.BDH($K$3,$B$1,A363,A363),"–")</f>
        <v>–</v>
      </c>
      <c r="L363" s="74" t="str">
        <f t="shared" ca="1" si="111"/>
        <v>–</v>
      </c>
      <c r="O363" s="12" t="str">
        <f t="shared" ca="1" si="112"/>
        <v>–</v>
      </c>
      <c r="P363" s="12" t="str">
        <f t="shared" ca="1" si="113"/>
        <v>–</v>
      </c>
      <c r="Q363" s="12" t="str">
        <f ca="1">IF(K363&lt;&gt;"–",LARGE($Q$4:Q362,1)+1,"–")</f>
        <v>–</v>
      </c>
    </row>
    <row r="364" spans="1:17" x14ac:dyDescent="0.2">
      <c r="A364" s="70">
        <f t="shared" si="105"/>
        <v>43132</v>
      </c>
      <c r="B364" s="71" t="str">
        <f ca="1">IFERROR(1*_xll.BDH($A$1,$B$1,A364,A364),"–")</f>
        <v>–</v>
      </c>
      <c r="C364" s="72" t="str">
        <f ca="1">IFERROR(1*_xll.BDH($A$1,$C$1,A364,A364),"–")</f>
        <v>–</v>
      </c>
      <c r="D364" s="71" t="str">
        <f t="shared" ref="D364" ca="1" si="114">IF(TODAY()&gt;A363,IFERROR(AVERAGE(B359:B363)*1.05,"–"),"–")</f>
        <v>–</v>
      </c>
      <c r="E364" s="73" t="str">
        <f t="shared" ref="E364" ca="1" si="115">IF(TODAY()&gt;A363,IFERROR(AVERAGE(C344:C363)*0.25,"–"),"–")</f>
        <v>–</v>
      </c>
      <c r="F364" s="73" t="e">
        <f t="shared" ref="F364" ca="1" si="116">IF(TODAY()&gt;A363,AVERAGE(C239:C364),"–")</f>
        <v>#DIV/0!</v>
      </c>
      <c r="G364" s="74" t="str">
        <f t="shared" ref="G364" ca="1" si="117">IFERROR(B364/B363-1,"–")</f>
        <v>–</v>
      </c>
      <c r="H364" s="74" t="str">
        <f ca="1">IFERROR(1*(($B364)/((_xll.BDH($H$1,$B$1,$A364,$A364)*100)/_xll.BDH($I$1,$B$1,$A364,$A364))-1),"–")</f>
        <v>–</v>
      </c>
      <c r="I364" s="71" t="str">
        <f ca="1">IFERROR(1*_xll.BDH($I$3,$B$1,A364,A364),"–")</f>
        <v>–</v>
      </c>
      <c r="J364" s="74" t="str">
        <f t="shared" ref="J364" ca="1" si="118">IFERROR(I364/I363-1,"–")</f>
        <v>–</v>
      </c>
      <c r="K364" s="71" t="str">
        <f ca="1">IFERROR(1*_xll.BDH($K$3,$B$1,A364,A364),"–")</f>
        <v>–</v>
      </c>
      <c r="L364" s="74" t="str">
        <f t="shared" ref="L364" ca="1" si="119">IFERROR(K364/K363-1,"–")</f>
        <v>–</v>
      </c>
      <c r="O364" s="12" t="str">
        <f t="shared" ref="O364" ca="1" si="120">IF(B364&lt;&gt;"–",LARGE(O361:O363,1)+1,"–")</f>
        <v>–</v>
      </c>
      <c r="P364" s="12" t="str">
        <f t="shared" ref="P364" ca="1" si="121">IF(I364&lt;&gt;"–",LARGE(P361:P363,1)+1,"–")</f>
        <v>–</v>
      </c>
      <c r="Q364" s="12" t="str">
        <f ca="1">IF(K364&lt;&gt;"–",LARGE($Q$4:Q363,1)+1,"–")</f>
        <v>–</v>
      </c>
    </row>
    <row r="365" spans="1:17" x14ac:dyDescent="0.2">
      <c r="A365" s="70">
        <f t="shared" si="105"/>
        <v>43133</v>
      </c>
      <c r="B365" s="71" t="str">
        <f ca="1">IFERROR(1*_xll.BDH($A$1,$B$1,A365,A365),"–")</f>
        <v>–</v>
      </c>
      <c r="C365" s="72" t="str">
        <f ca="1">IFERROR(1*_xll.BDH($A$1,$C$1,A365,A365),"–")</f>
        <v>–</v>
      </c>
      <c r="D365" s="71" t="str">
        <f t="shared" ref="D365:D368" ca="1" si="122">IF(TODAY()&gt;A364,IFERROR(AVERAGE(B360:B364)*1.05,"–"),"–")</f>
        <v>–</v>
      </c>
      <c r="E365" s="73" t="str">
        <f t="shared" ref="E365:E368" ca="1" si="123">IF(TODAY()&gt;A364,IFERROR(AVERAGE(C345:C364)*0.25,"–"),"–")</f>
        <v>–</v>
      </c>
      <c r="F365" s="73" t="e">
        <f t="shared" ref="F365:F368" ca="1" si="124">IF(TODAY()&gt;A364,AVERAGE(C240:C365),"–")</f>
        <v>#DIV/0!</v>
      </c>
      <c r="G365" s="74" t="str">
        <f t="shared" ref="G365:G368" ca="1" si="125">IFERROR(B365/B364-1,"–")</f>
        <v>–</v>
      </c>
      <c r="H365" s="74" t="str">
        <f ca="1">IFERROR(1*(($B365)/((_xll.BDH($H$1,$B$1,$A365,$A365)*100)/_xll.BDH($I$1,$B$1,$A365,$A365))-1),"–")</f>
        <v>–</v>
      </c>
      <c r="I365" s="71" t="str">
        <f ca="1">IFERROR(1*_xll.BDH($I$3,$B$1,A365,A365),"–")</f>
        <v>–</v>
      </c>
      <c r="J365" s="74" t="str">
        <f t="shared" ref="J365:J368" ca="1" si="126">IFERROR(I365/I364-1,"–")</f>
        <v>–</v>
      </c>
      <c r="K365" s="71" t="str">
        <f ca="1">IFERROR(1*_xll.BDH($K$3,$B$1,A365,A365),"–")</f>
        <v>–</v>
      </c>
      <c r="L365" s="74" t="str">
        <f t="shared" ref="L365:L368" ca="1" si="127">IFERROR(K365/K364-1,"–")</f>
        <v>–</v>
      </c>
      <c r="O365" s="12" t="str">
        <f t="shared" ref="O365:O368" ca="1" si="128">IF(B365&lt;&gt;"–",LARGE(O362:O364,1)+1,"–")</f>
        <v>–</v>
      </c>
      <c r="P365" s="12" t="str">
        <f t="shared" ref="P365:P368" ca="1" si="129">IF(I365&lt;&gt;"–",LARGE(P362:P364,1)+1,"–")</f>
        <v>–</v>
      </c>
      <c r="Q365" s="12" t="str">
        <f ca="1">IF(K365&lt;&gt;"–",LARGE($Q$4:Q364,1)+1,"–")</f>
        <v>–</v>
      </c>
    </row>
    <row r="366" spans="1:17" x14ac:dyDescent="0.2">
      <c r="A366" s="70">
        <f t="shared" si="105"/>
        <v>43136</v>
      </c>
      <c r="B366" s="71" t="str">
        <f ca="1">IFERROR(1*_xll.BDH($A$1,$B$1,A366,A366),"–")</f>
        <v>–</v>
      </c>
      <c r="C366" s="72" t="str">
        <f ca="1">IFERROR(1*_xll.BDH($A$1,$C$1,A366,A366),"–")</f>
        <v>–</v>
      </c>
      <c r="D366" s="71" t="str">
        <f t="shared" ca="1" si="122"/>
        <v>–</v>
      </c>
      <c r="E366" s="73" t="str">
        <f t="shared" ca="1" si="123"/>
        <v>–</v>
      </c>
      <c r="F366" s="73" t="e">
        <f t="shared" ca="1" si="124"/>
        <v>#DIV/0!</v>
      </c>
      <c r="G366" s="74" t="str">
        <f t="shared" ca="1" si="125"/>
        <v>–</v>
      </c>
      <c r="H366" s="74" t="str">
        <f ca="1">IFERROR(1*(($B366)/((_xll.BDH($H$1,$B$1,$A366,$A366)*100)/_xll.BDH($I$1,$B$1,$A366,$A366))-1),"–")</f>
        <v>–</v>
      </c>
      <c r="I366" s="71" t="str">
        <f ca="1">IFERROR(1*_xll.BDH($I$3,$B$1,A366,A366),"–")</f>
        <v>–</v>
      </c>
      <c r="J366" s="74" t="str">
        <f t="shared" ca="1" si="126"/>
        <v>–</v>
      </c>
      <c r="K366" s="71" t="str">
        <f ca="1">IFERROR(1*_xll.BDH($K$3,$B$1,A366,A366),"–")</f>
        <v>–</v>
      </c>
      <c r="L366" s="74" t="str">
        <f t="shared" ca="1" si="127"/>
        <v>–</v>
      </c>
      <c r="O366" s="12" t="str">
        <f t="shared" ca="1" si="128"/>
        <v>–</v>
      </c>
      <c r="P366" s="12" t="str">
        <f t="shared" ca="1" si="129"/>
        <v>–</v>
      </c>
      <c r="Q366" s="12" t="str">
        <f ca="1">IF(K366&lt;&gt;"–",LARGE($Q$4:Q365,1)+1,"–")</f>
        <v>–</v>
      </c>
    </row>
    <row r="367" spans="1:17" x14ac:dyDescent="0.2">
      <c r="A367" s="70">
        <f t="shared" si="105"/>
        <v>43137</v>
      </c>
      <c r="B367" s="71" t="str">
        <f ca="1">IFERROR(1*_xll.BDH($A$1,$B$1,A367,A367),"–")</f>
        <v>–</v>
      </c>
      <c r="C367" s="72" t="str">
        <f ca="1">IFERROR(1*_xll.BDH($A$1,$C$1,A367,A367),"–")</f>
        <v>–</v>
      </c>
      <c r="D367" s="71" t="str">
        <f t="shared" ca="1" si="122"/>
        <v>–</v>
      </c>
      <c r="E367" s="73" t="str">
        <f t="shared" ca="1" si="123"/>
        <v>–</v>
      </c>
      <c r="F367" s="73" t="e">
        <f t="shared" ca="1" si="124"/>
        <v>#DIV/0!</v>
      </c>
      <c r="G367" s="74" t="str">
        <f t="shared" ca="1" si="125"/>
        <v>–</v>
      </c>
      <c r="H367" s="74" t="str">
        <f ca="1">IFERROR(1*(($B367)/((_xll.BDH($H$1,$B$1,$A367,$A367)*100)/_xll.BDH($I$1,$B$1,$A367,$A367))-1),"–")</f>
        <v>–</v>
      </c>
      <c r="I367" s="71" t="str">
        <f ca="1">IFERROR(1*_xll.BDH($I$3,$B$1,A367,A367),"–")</f>
        <v>–</v>
      </c>
      <c r="J367" s="74" t="str">
        <f t="shared" ca="1" si="126"/>
        <v>–</v>
      </c>
      <c r="K367" s="71" t="str">
        <f ca="1">IFERROR(1*_xll.BDH($K$3,$B$1,A367,A367),"–")</f>
        <v>–</v>
      </c>
      <c r="L367" s="74" t="str">
        <f t="shared" ca="1" si="127"/>
        <v>–</v>
      </c>
      <c r="O367" s="12" t="str">
        <f t="shared" ca="1" si="128"/>
        <v>–</v>
      </c>
      <c r="P367" s="12" t="str">
        <f t="shared" ca="1" si="129"/>
        <v>–</v>
      </c>
      <c r="Q367" s="12" t="str">
        <f ca="1">IF(K367&lt;&gt;"–",LARGE($Q$4:Q366,1)+1,"–")</f>
        <v>–</v>
      </c>
    </row>
    <row r="368" spans="1:17" x14ac:dyDescent="0.2">
      <c r="A368" s="70">
        <f t="shared" si="105"/>
        <v>43138</v>
      </c>
      <c r="B368" s="71" t="str">
        <f ca="1">IFERROR(1*_xll.BDH($A$1,$B$1,A368,A368),"–")</f>
        <v>–</v>
      </c>
      <c r="C368" s="72" t="str">
        <f ca="1">IFERROR(1*_xll.BDH($A$1,$C$1,A368,A368),"–")</f>
        <v>–</v>
      </c>
      <c r="D368" s="71" t="str">
        <f t="shared" ca="1" si="122"/>
        <v>–</v>
      </c>
      <c r="E368" s="73" t="str">
        <f t="shared" ca="1" si="123"/>
        <v>–</v>
      </c>
      <c r="F368" s="73" t="e">
        <f t="shared" ca="1" si="124"/>
        <v>#DIV/0!</v>
      </c>
      <c r="G368" s="74" t="str">
        <f t="shared" ca="1" si="125"/>
        <v>–</v>
      </c>
      <c r="H368" s="74" t="str">
        <f ca="1">IFERROR(1*(($B368)/((_xll.BDH($H$1,$B$1,$A368,$A368)*100)/_xll.BDH($I$1,$B$1,$A368,$A368))-1),"–")</f>
        <v>–</v>
      </c>
      <c r="I368" s="71" t="str">
        <f ca="1">IFERROR(1*_xll.BDH($I$3,$B$1,A368,A368),"–")</f>
        <v>–</v>
      </c>
      <c r="J368" s="74" t="str">
        <f t="shared" ca="1" si="126"/>
        <v>–</v>
      </c>
      <c r="K368" s="71" t="str">
        <f ca="1">IFERROR(1*_xll.BDH($K$3,$B$1,A368,A368),"–")</f>
        <v>–</v>
      </c>
      <c r="L368" s="74" t="str">
        <f t="shared" ca="1" si="127"/>
        <v>–</v>
      </c>
      <c r="O368" s="12" t="str">
        <f t="shared" ca="1" si="128"/>
        <v>–</v>
      </c>
      <c r="P368" s="12" t="str">
        <f t="shared" ca="1" si="129"/>
        <v>–</v>
      </c>
      <c r="Q368" s="12" t="str">
        <f ca="1">IF(K368&lt;&gt;"–",LARGE($Q$4:Q367,1)+1,"–")</f>
        <v>–</v>
      </c>
    </row>
    <row r="369" spans="1:17" x14ac:dyDescent="0.2">
      <c r="A369" s="70">
        <f t="shared" si="105"/>
        <v>43139</v>
      </c>
      <c r="B369" s="71" t="str">
        <f ca="1">IFERROR(1*_xll.BDH($A$1,$B$1,A369,A369),"–")</f>
        <v>–</v>
      </c>
      <c r="C369" s="72" t="str">
        <f ca="1">IFERROR(1*_xll.BDH($A$1,$C$1,A369,A369),"–")</f>
        <v>–</v>
      </c>
      <c r="D369" s="71" t="str">
        <f t="shared" ref="D369:D372" ca="1" si="130">IF(TODAY()&gt;A368,IFERROR(AVERAGE(B364:B368)*1.05,"–"),"–")</f>
        <v>–</v>
      </c>
      <c r="E369" s="73" t="str">
        <f t="shared" ref="E369:E372" ca="1" si="131">IF(TODAY()&gt;A368,IFERROR(AVERAGE(C349:C368)*0.25,"–"),"–")</f>
        <v>–</v>
      </c>
      <c r="F369" s="73" t="e">
        <f t="shared" ref="F369:F372" ca="1" si="132">IF(TODAY()&gt;A368,AVERAGE(C244:C369),"–")</f>
        <v>#DIV/0!</v>
      </c>
      <c r="G369" s="74" t="str">
        <f t="shared" ref="G369:G372" ca="1" si="133">IFERROR(B369/B368-1,"–")</f>
        <v>–</v>
      </c>
      <c r="H369" s="74" t="str">
        <f ca="1">IFERROR(1*(($B369)/((_xll.BDH($H$1,$B$1,$A369,$A369)*100)/_xll.BDH($I$1,$B$1,$A369,$A369))-1),"–")</f>
        <v>–</v>
      </c>
      <c r="I369" s="71" t="str">
        <f ca="1">IFERROR(1*_xll.BDH($I$3,$B$1,A369,A369),"–")</f>
        <v>–</v>
      </c>
      <c r="J369" s="74" t="str">
        <f t="shared" ref="J369:J372" ca="1" si="134">IFERROR(I369/I368-1,"–")</f>
        <v>–</v>
      </c>
      <c r="K369" s="71" t="str">
        <f ca="1">IFERROR(1*_xll.BDH($K$3,$B$1,A369,A369),"–")</f>
        <v>–</v>
      </c>
      <c r="L369" s="74" t="str">
        <f t="shared" ref="L369:L372" ca="1" si="135">IFERROR(K369/K368-1,"–")</f>
        <v>–</v>
      </c>
      <c r="O369" s="12" t="str">
        <f t="shared" ref="O369:O372" ca="1" si="136">IF(B369&lt;&gt;"–",LARGE(O366:O368,1)+1,"–")</f>
        <v>–</v>
      </c>
      <c r="P369" s="12" t="str">
        <f t="shared" ref="P369:P372" ca="1" si="137">IF(I369&lt;&gt;"–",LARGE(P366:P368,1)+1,"–")</f>
        <v>–</v>
      </c>
      <c r="Q369" s="12" t="str">
        <f ca="1">IF(K369&lt;&gt;"–",LARGE($Q$4:Q368,1)+1,"–")</f>
        <v>–</v>
      </c>
    </row>
    <row r="370" spans="1:17" x14ac:dyDescent="0.2">
      <c r="A370" s="70">
        <f t="shared" si="105"/>
        <v>43140</v>
      </c>
      <c r="B370" s="71" t="str">
        <f ca="1">IFERROR(1*_xll.BDH($A$1,$B$1,A370,A370),"–")</f>
        <v>–</v>
      </c>
      <c r="C370" s="72" t="str">
        <f ca="1">IFERROR(1*_xll.BDH($A$1,$C$1,A370,A370),"–")</f>
        <v>–</v>
      </c>
      <c r="D370" s="71" t="str">
        <f t="shared" ca="1" si="130"/>
        <v>–</v>
      </c>
      <c r="E370" s="73" t="str">
        <f t="shared" ca="1" si="131"/>
        <v>–</v>
      </c>
      <c r="F370" s="73" t="e">
        <f t="shared" ca="1" si="132"/>
        <v>#DIV/0!</v>
      </c>
      <c r="G370" s="74" t="str">
        <f t="shared" ca="1" si="133"/>
        <v>–</v>
      </c>
      <c r="H370" s="74" t="str">
        <f ca="1">IFERROR(1*(($B370)/((_xll.BDH($H$1,$B$1,$A370,$A370)*100)/_xll.BDH($I$1,$B$1,$A370,$A370))-1),"–")</f>
        <v>–</v>
      </c>
      <c r="I370" s="71" t="str">
        <f ca="1">IFERROR(1*_xll.BDH($I$3,$B$1,A370,A370),"–")</f>
        <v>–</v>
      </c>
      <c r="J370" s="74" t="str">
        <f t="shared" ca="1" si="134"/>
        <v>–</v>
      </c>
      <c r="K370" s="71" t="str">
        <f ca="1">IFERROR(1*_xll.BDH($K$3,$B$1,A370,A370),"–")</f>
        <v>–</v>
      </c>
      <c r="L370" s="74" t="str">
        <f t="shared" ca="1" si="135"/>
        <v>–</v>
      </c>
      <c r="O370" s="12" t="str">
        <f t="shared" ca="1" si="136"/>
        <v>–</v>
      </c>
      <c r="P370" s="12" t="str">
        <f t="shared" ca="1" si="137"/>
        <v>–</v>
      </c>
      <c r="Q370" s="12" t="str">
        <f ca="1">IF(K370&lt;&gt;"–",LARGE($Q$4:Q369,1)+1,"–")</f>
        <v>–</v>
      </c>
    </row>
    <row r="371" spans="1:17" x14ac:dyDescent="0.2">
      <c r="A371" s="70">
        <f t="shared" si="105"/>
        <v>43143</v>
      </c>
      <c r="B371" s="71" t="str">
        <f ca="1">IFERROR(1*_xll.BDH($A$1,$B$1,A371,A371),"–")</f>
        <v>–</v>
      </c>
      <c r="C371" s="72" t="str">
        <f ca="1">IFERROR(1*_xll.BDH($A$1,$C$1,A371,A371),"–")</f>
        <v>–</v>
      </c>
      <c r="D371" s="71" t="str">
        <f t="shared" ca="1" si="130"/>
        <v>–</v>
      </c>
      <c r="E371" s="73" t="str">
        <f t="shared" ca="1" si="131"/>
        <v>–</v>
      </c>
      <c r="F371" s="73" t="e">
        <f t="shared" ca="1" si="132"/>
        <v>#DIV/0!</v>
      </c>
      <c r="G371" s="74" t="str">
        <f t="shared" ca="1" si="133"/>
        <v>–</v>
      </c>
      <c r="H371" s="74" t="str">
        <f ca="1">IFERROR(1*(($B371)/((_xll.BDH($H$1,$B$1,$A371,$A371)*100)/_xll.BDH($I$1,$B$1,$A371,$A371))-1),"–")</f>
        <v>–</v>
      </c>
      <c r="I371" s="71" t="str">
        <f ca="1">IFERROR(1*_xll.BDH($I$3,$B$1,A371,A371),"–")</f>
        <v>–</v>
      </c>
      <c r="J371" s="74" t="str">
        <f t="shared" ca="1" si="134"/>
        <v>–</v>
      </c>
      <c r="K371" s="71" t="str">
        <f ca="1">IFERROR(1*_xll.BDH($K$3,$B$1,A371,A371),"–")</f>
        <v>–</v>
      </c>
      <c r="L371" s="74" t="str">
        <f t="shared" ca="1" si="135"/>
        <v>–</v>
      </c>
      <c r="O371" s="12" t="str">
        <f t="shared" ca="1" si="136"/>
        <v>–</v>
      </c>
      <c r="P371" s="12" t="str">
        <f t="shared" ca="1" si="137"/>
        <v>–</v>
      </c>
      <c r="Q371" s="12" t="str">
        <f ca="1">IF(K371&lt;&gt;"–",LARGE($Q$4:Q370,1)+1,"–")</f>
        <v>–</v>
      </c>
    </row>
    <row r="372" spans="1:17" x14ac:dyDescent="0.2">
      <c r="A372" s="70">
        <f t="shared" si="105"/>
        <v>43144</v>
      </c>
      <c r="B372" s="71" t="str">
        <f ca="1">IFERROR(1*_xll.BDH($A$1,$B$1,A372,A372),"–")</f>
        <v>–</v>
      </c>
      <c r="C372" s="72" t="str">
        <f ca="1">IFERROR(1*_xll.BDH($A$1,$C$1,A372,A372),"–")</f>
        <v>–</v>
      </c>
      <c r="D372" s="71" t="str">
        <f t="shared" ca="1" si="130"/>
        <v>–</v>
      </c>
      <c r="E372" s="73" t="str">
        <f t="shared" ca="1" si="131"/>
        <v>–</v>
      </c>
      <c r="F372" s="73" t="e">
        <f t="shared" ca="1" si="132"/>
        <v>#DIV/0!</v>
      </c>
      <c r="G372" s="74" t="str">
        <f t="shared" ca="1" si="133"/>
        <v>–</v>
      </c>
      <c r="H372" s="74" t="str">
        <f ca="1">IFERROR(1*(($B372)/((_xll.BDH($H$1,$B$1,$A372,$A372)*100)/_xll.BDH($I$1,$B$1,$A372,$A372))-1),"–")</f>
        <v>–</v>
      </c>
      <c r="I372" s="71" t="str">
        <f ca="1">IFERROR(1*_xll.BDH($I$3,$B$1,A372,A372),"–")</f>
        <v>–</v>
      </c>
      <c r="J372" s="74" t="str">
        <f t="shared" ca="1" si="134"/>
        <v>–</v>
      </c>
      <c r="K372" s="71" t="str">
        <f ca="1">IFERROR(1*_xll.BDH($K$3,$B$1,A372,A372),"–")</f>
        <v>–</v>
      </c>
      <c r="L372" s="74" t="str">
        <f t="shared" ca="1" si="135"/>
        <v>–</v>
      </c>
      <c r="O372" s="12" t="str">
        <f t="shared" ca="1" si="136"/>
        <v>–</v>
      </c>
      <c r="P372" s="12" t="str">
        <f t="shared" ca="1" si="137"/>
        <v>–</v>
      </c>
      <c r="Q372" s="12" t="str">
        <f ca="1">IF(K372&lt;&gt;"–",LARGE($Q$4:Q371,1)+1,"–")</f>
        <v>–</v>
      </c>
    </row>
    <row r="373" spans="1:17" x14ac:dyDescent="0.2">
      <c r="A373" s="70">
        <f t="shared" si="105"/>
        <v>43145</v>
      </c>
      <c r="B373" s="71" t="str">
        <f ca="1">IFERROR(1*_xll.BDH($A$1,$B$1,A373,A373),"–")</f>
        <v>–</v>
      </c>
      <c r="C373" s="72" t="str">
        <f ca="1">IFERROR(1*_xll.BDH($A$1,$C$1,A373,A373),"–")</f>
        <v>–</v>
      </c>
      <c r="D373" s="71" t="str">
        <f t="shared" ref="D373:D379" ca="1" si="138">IF(TODAY()&gt;A372,IFERROR(AVERAGE(B368:B372)*1.05,"–"),"–")</f>
        <v>–</v>
      </c>
      <c r="E373" s="73" t="str">
        <f t="shared" ref="E373:E379" ca="1" si="139">IF(TODAY()&gt;A372,IFERROR(AVERAGE(C353:C372)*0.25,"–"),"–")</f>
        <v>–</v>
      </c>
      <c r="F373" s="73" t="e">
        <f t="shared" ref="F373:F379" ca="1" si="140">IF(TODAY()&gt;A372,AVERAGE(C248:C373),"–")</f>
        <v>#DIV/0!</v>
      </c>
      <c r="G373" s="74" t="str">
        <f t="shared" ref="G373:G379" ca="1" si="141">IFERROR(B373/B372-1,"–")</f>
        <v>–</v>
      </c>
      <c r="H373" s="74" t="str">
        <f ca="1">IFERROR(1*(($B373)/((_xll.BDH($H$1,$B$1,$A373,$A373)*100)/_xll.BDH($I$1,$B$1,$A373,$A373))-1),"–")</f>
        <v>–</v>
      </c>
      <c r="I373" s="71" t="str">
        <f ca="1">IFERROR(1*_xll.BDH($I$3,$B$1,A373,A373),"–")</f>
        <v>–</v>
      </c>
      <c r="J373" s="74" t="str">
        <f t="shared" ref="J373:J379" ca="1" si="142">IFERROR(I373/I372-1,"–")</f>
        <v>–</v>
      </c>
      <c r="K373" s="71" t="str">
        <f ca="1">IFERROR(1*_xll.BDH($K$3,$B$1,A373,A373),"–")</f>
        <v>–</v>
      </c>
      <c r="L373" s="74" t="str">
        <f t="shared" ref="L373:L379" ca="1" si="143">IFERROR(K373/K372-1,"–")</f>
        <v>–</v>
      </c>
      <c r="O373" s="12" t="str">
        <f t="shared" ref="O373:O379" ca="1" si="144">IF(B373&lt;&gt;"–",LARGE(O370:O372,1)+1,"–")</f>
        <v>–</v>
      </c>
      <c r="P373" s="12" t="str">
        <f t="shared" ref="P373:P379" ca="1" si="145">IF(I373&lt;&gt;"–",LARGE(P370:P372,1)+1,"–")</f>
        <v>–</v>
      </c>
      <c r="Q373" s="12" t="str">
        <f ca="1">IF(K373&lt;&gt;"–",LARGE($Q$4:Q372,1)+1,"–")</f>
        <v>–</v>
      </c>
    </row>
    <row r="374" spans="1:17" x14ac:dyDescent="0.2">
      <c r="A374" s="70">
        <f t="shared" si="105"/>
        <v>43146</v>
      </c>
      <c r="B374" s="71" t="str">
        <f ca="1">IFERROR(1*_xll.BDH($A$1,$B$1,A374,A374),"–")</f>
        <v>–</v>
      </c>
      <c r="C374" s="72" t="str">
        <f ca="1">IFERROR(1*_xll.BDH($A$1,$C$1,A374,A374),"–")</f>
        <v>–</v>
      </c>
      <c r="D374" s="71" t="str">
        <f t="shared" ca="1" si="138"/>
        <v>–</v>
      </c>
      <c r="E374" s="73" t="str">
        <f t="shared" ca="1" si="139"/>
        <v>–</v>
      </c>
      <c r="F374" s="73" t="e">
        <f t="shared" ca="1" si="140"/>
        <v>#DIV/0!</v>
      </c>
      <c r="G374" s="74" t="str">
        <f t="shared" ca="1" si="141"/>
        <v>–</v>
      </c>
      <c r="H374" s="74" t="str">
        <f ca="1">IFERROR(1*(($B374)/((_xll.BDH($H$1,$B$1,$A374,$A374)*100)/_xll.BDH($I$1,$B$1,$A374,$A374))-1),"–")</f>
        <v>–</v>
      </c>
      <c r="I374" s="71" t="str">
        <f ca="1">IFERROR(1*_xll.BDH($I$3,$B$1,A374,A374),"–")</f>
        <v>–</v>
      </c>
      <c r="J374" s="74" t="str">
        <f t="shared" ca="1" si="142"/>
        <v>–</v>
      </c>
      <c r="K374" s="71" t="str">
        <f ca="1">IFERROR(1*_xll.BDH($K$3,$B$1,A374,A374),"–")</f>
        <v>–</v>
      </c>
      <c r="L374" s="74" t="str">
        <f t="shared" ca="1" si="143"/>
        <v>–</v>
      </c>
      <c r="O374" s="12" t="str">
        <f t="shared" ca="1" si="144"/>
        <v>–</v>
      </c>
      <c r="P374" s="12" t="str">
        <f t="shared" ca="1" si="145"/>
        <v>–</v>
      </c>
      <c r="Q374" s="12" t="str">
        <f ca="1">IF(K374&lt;&gt;"–",LARGE($Q$4:Q373,1)+1,"–")</f>
        <v>–</v>
      </c>
    </row>
    <row r="375" spans="1:17" x14ac:dyDescent="0.2">
      <c r="A375" s="70">
        <f t="shared" si="105"/>
        <v>43147</v>
      </c>
      <c r="B375" s="71" t="str">
        <f ca="1">IFERROR(1*_xll.BDH($A$1,$B$1,A375,A375),"–")</f>
        <v>–</v>
      </c>
      <c r="C375" s="72" t="str">
        <f ca="1">IFERROR(1*_xll.BDH($A$1,$C$1,A375,A375),"–")</f>
        <v>–</v>
      </c>
      <c r="D375" s="71" t="str">
        <f t="shared" ca="1" si="138"/>
        <v>–</v>
      </c>
      <c r="E375" s="73" t="str">
        <f t="shared" ca="1" si="139"/>
        <v>–</v>
      </c>
      <c r="F375" s="73" t="e">
        <f t="shared" ca="1" si="140"/>
        <v>#DIV/0!</v>
      </c>
      <c r="G375" s="74" t="str">
        <f t="shared" ca="1" si="141"/>
        <v>–</v>
      </c>
      <c r="H375" s="74" t="str">
        <f ca="1">IFERROR(1*(($B375)/((_xll.BDH($H$1,$B$1,$A375,$A375)*100)/_xll.BDH($I$1,$B$1,$A375,$A375))-1),"–")</f>
        <v>–</v>
      </c>
      <c r="I375" s="71" t="str">
        <f ca="1">IFERROR(1*_xll.BDH($I$3,$B$1,A375,A375),"–")</f>
        <v>–</v>
      </c>
      <c r="J375" s="74" t="str">
        <f t="shared" ca="1" si="142"/>
        <v>–</v>
      </c>
      <c r="K375" s="71" t="str">
        <f ca="1">IFERROR(1*_xll.BDH($K$3,$B$1,A375,A375),"–")</f>
        <v>–</v>
      </c>
      <c r="L375" s="74" t="str">
        <f t="shared" ca="1" si="143"/>
        <v>–</v>
      </c>
      <c r="O375" s="12" t="str">
        <f t="shared" ca="1" si="144"/>
        <v>–</v>
      </c>
      <c r="P375" s="12" t="str">
        <f t="shared" ca="1" si="145"/>
        <v>–</v>
      </c>
      <c r="Q375" s="12" t="str">
        <f ca="1">IF(K375&lt;&gt;"–",LARGE($Q$4:Q374,1)+1,"–")</f>
        <v>–</v>
      </c>
    </row>
    <row r="376" spans="1:17" x14ac:dyDescent="0.2">
      <c r="A376" s="70">
        <f t="shared" si="105"/>
        <v>43150</v>
      </c>
      <c r="B376" s="71" t="str">
        <f ca="1">IFERROR(1*_xll.BDH($A$1,$B$1,A376,A376),"–")</f>
        <v>–</v>
      </c>
      <c r="C376" s="72" t="str">
        <f ca="1">IFERROR(1*_xll.BDH($A$1,$C$1,A376,A376),"–")</f>
        <v>–</v>
      </c>
      <c r="D376" s="71" t="str">
        <f t="shared" ca="1" si="138"/>
        <v>–</v>
      </c>
      <c r="E376" s="73" t="str">
        <f t="shared" ca="1" si="139"/>
        <v>–</v>
      </c>
      <c r="F376" s="73" t="e">
        <f t="shared" ca="1" si="140"/>
        <v>#DIV/0!</v>
      </c>
      <c r="G376" s="74" t="str">
        <f t="shared" ca="1" si="141"/>
        <v>–</v>
      </c>
      <c r="H376" s="74" t="str">
        <f ca="1">IFERROR(1*(($B376)/((_xll.BDH($H$1,$B$1,$A376,$A376)*100)/_xll.BDH($I$1,$B$1,$A376,$A376))-1),"–")</f>
        <v>–</v>
      </c>
      <c r="I376" s="71" t="str">
        <f ca="1">IFERROR(1*_xll.BDH($I$3,$B$1,A376,A376),"–")</f>
        <v>–</v>
      </c>
      <c r="J376" s="74" t="str">
        <f t="shared" ca="1" si="142"/>
        <v>–</v>
      </c>
      <c r="K376" s="71" t="str">
        <f ca="1">IFERROR(1*_xll.BDH($K$3,$B$1,A376,A376),"–")</f>
        <v>–</v>
      </c>
      <c r="L376" s="74" t="str">
        <f t="shared" ca="1" si="143"/>
        <v>–</v>
      </c>
      <c r="O376" s="12" t="str">
        <f t="shared" ca="1" si="144"/>
        <v>–</v>
      </c>
      <c r="P376" s="12" t="str">
        <f t="shared" ca="1" si="145"/>
        <v>–</v>
      </c>
      <c r="Q376" s="12" t="str">
        <f ca="1">IF(K376&lt;&gt;"–",LARGE($Q$4:Q375,1)+1,"–")</f>
        <v>–</v>
      </c>
    </row>
    <row r="377" spans="1:17" x14ac:dyDescent="0.2">
      <c r="A377" s="70">
        <f t="shared" si="105"/>
        <v>43151</v>
      </c>
      <c r="B377" s="71" t="str">
        <f ca="1">IFERROR(1*_xll.BDH($A$1,$B$1,A377,A377),"–")</f>
        <v>–</v>
      </c>
      <c r="C377" s="72" t="str">
        <f ca="1">IFERROR(1*_xll.BDH($A$1,$C$1,A377,A377),"–")</f>
        <v>–</v>
      </c>
      <c r="D377" s="71" t="str">
        <f t="shared" ca="1" si="138"/>
        <v>–</v>
      </c>
      <c r="E377" s="73" t="str">
        <f t="shared" ca="1" si="139"/>
        <v>–</v>
      </c>
      <c r="F377" s="73" t="e">
        <f t="shared" ca="1" si="140"/>
        <v>#DIV/0!</v>
      </c>
      <c r="G377" s="74" t="str">
        <f t="shared" ca="1" si="141"/>
        <v>–</v>
      </c>
      <c r="H377" s="74" t="str">
        <f ca="1">IFERROR(1*(($B377)/((_xll.BDH($H$1,$B$1,$A377,$A377)*100)/_xll.BDH($I$1,$B$1,$A377,$A377))-1),"–")</f>
        <v>–</v>
      </c>
      <c r="I377" s="71" t="str">
        <f ca="1">IFERROR(1*_xll.BDH($I$3,$B$1,A377,A377),"–")</f>
        <v>–</v>
      </c>
      <c r="J377" s="74" t="str">
        <f t="shared" ca="1" si="142"/>
        <v>–</v>
      </c>
      <c r="K377" s="71" t="str">
        <f ca="1">IFERROR(1*_xll.BDH($K$3,$B$1,A377,A377),"–")</f>
        <v>–</v>
      </c>
      <c r="L377" s="74" t="str">
        <f t="shared" ca="1" si="143"/>
        <v>–</v>
      </c>
      <c r="O377" s="12" t="str">
        <f t="shared" ca="1" si="144"/>
        <v>–</v>
      </c>
      <c r="P377" s="12" t="str">
        <f t="shared" ca="1" si="145"/>
        <v>–</v>
      </c>
      <c r="Q377" s="12" t="str">
        <f ca="1">IF(K377&lt;&gt;"–",LARGE($Q$4:Q376,1)+1,"–")</f>
        <v>–</v>
      </c>
    </row>
    <row r="378" spans="1:17" x14ac:dyDescent="0.2">
      <c r="A378" s="70">
        <f t="shared" si="105"/>
        <v>43152</v>
      </c>
      <c r="B378" s="71" t="str">
        <f ca="1">IFERROR(1*_xll.BDH($A$1,$B$1,A378,A378),"–")</f>
        <v>–</v>
      </c>
      <c r="C378" s="72" t="str">
        <f ca="1">IFERROR(1*_xll.BDH($A$1,$C$1,A378,A378),"–")</f>
        <v>–</v>
      </c>
      <c r="D378" s="71" t="str">
        <f t="shared" ca="1" si="138"/>
        <v>–</v>
      </c>
      <c r="E378" s="73" t="str">
        <f t="shared" ca="1" si="139"/>
        <v>–</v>
      </c>
      <c r="F378" s="73" t="e">
        <f t="shared" ca="1" si="140"/>
        <v>#DIV/0!</v>
      </c>
      <c r="G378" s="74" t="str">
        <f t="shared" ca="1" si="141"/>
        <v>–</v>
      </c>
      <c r="H378" s="74" t="str">
        <f ca="1">IFERROR(1*(($B378)/((_xll.BDH($H$1,$B$1,$A378,$A378)*100)/_xll.BDH($I$1,$B$1,$A378,$A378))-1),"–")</f>
        <v>–</v>
      </c>
      <c r="I378" s="71" t="str">
        <f ca="1">IFERROR(1*_xll.BDH($I$3,$B$1,A378,A378),"–")</f>
        <v>–</v>
      </c>
      <c r="J378" s="74" t="str">
        <f t="shared" ca="1" si="142"/>
        <v>–</v>
      </c>
      <c r="K378" s="71" t="str">
        <f ca="1">IFERROR(1*_xll.BDH($K$3,$B$1,A378,A378),"–")</f>
        <v>–</v>
      </c>
      <c r="L378" s="74" t="str">
        <f t="shared" ca="1" si="143"/>
        <v>–</v>
      </c>
      <c r="O378" s="12" t="str">
        <f t="shared" ca="1" si="144"/>
        <v>–</v>
      </c>
      <c r="P378" s="12" t="str">
        <f t="shared" ca="1" si="145"/>
        <v>–</v>
      </c>
      <c r="Q378" s="12" t="str">
        <f ca="1">IF(K378&lt;&gt;"–",LARGE($Q$4:Q377,1)+1,"–")</f>
        <v>–</v>
      </c>
    </row>
    <row r="379" spans="1:17" x14ac:dyDescent="0.2">
      <c r="A379" s="70">
        <f t="shared" si="105"/>
        <v>43153</v>
      </c>
      <c r="B379" s="71" t="str">
        <f ca="1">IFERROR(1*_xll.BDH($A$1,$B$1,A379,A379),"–")</f>
        <v>–</v>
      </c>
      <c r="C379" s="72" t="str">
        <f ca="1">IFERROR(1*_xll.BDH($A$1,$C$1,A379,A379),"–")</f>
        <v>–</v>
      </c>
      <c r="D379" s="71" t="str">
        <f t="shared" ca="1" si="138"/>
        <v>–</v>
      </c>
      <c r="E379" s="73" t="str">
        <f t="shared" ca="1" si="139"/>
        <v>–</v>
      </c>
      <c r="F379" s="73" t="e">
        <f t="shared" ca="1" si="140"/>
        <v>#DIV/0!</v>
      </c>
      <c r="G379" s="74" t="str">
        <f t="shared" ca="1" si="141"/>
        <v>–</v>
      </c>
      <c r="H379" s="74" t="str">
        <f ca="1">IFERROR(1*(($B379)/((_xll.BDH($H$1,$B$1,$A379,$A379)*100)/_xll.BDH($I$1,$B$1,$A379,$A379))-1),"–")</f>
        <v>–</v>
      </c>
      <c r="I379" s="71" t="str">
        <f ca="1">IFERROR(1*_xll.BDH($I$3,$B$1,A379,A379),"–")</f>
        <v>–</v>
      </c>
      <c r="J379" s="74" t="str">
        <f t="shared" ca="1" si="142"/>
        <v>–</v>
      </c>
      <c r="K379" s="71" t="str">
        <f ca="1">IFERROR(1*_xll.BDH($K$3,$B$1,A379,A379),"–")</f>
        <v>–</v>
      </c>
      <c r="L379" s="74" t="str">
        <f t="shared" ca="1" si="143"/>
        <v>–</v>
      </c>
      <c r="O379" s="12" t="str">
        <f t="shared" ca="1" si="144"/>
        <v>–</v>
      </c>
      <c r="P379" s="12" t="str">
        <f t="shared" ca="1" si="145"/>
        <v>–</v>
      </c>
      <c r="Q379" s="12" t="str">
        <f ca="1">IF(K379&lt;&gt;"–",LARGE($Q$4:Q378,1)+1,"–")</f>
        <v>–</v>
      </c>
    </row>
    <row r="380" spans="1:17" x14ac:dyDescent="0.2">
      <c r="A380" s="70">
        <f t="shared" si="105"/>
        <v>43154</v>
      </c>
      <c r="B380" s="71" t="str">
        <f ca="1">IFERROR(1*_xll.BDH($A$1,$B$1,A380,A380),"–")</f>
        <v>–</v>
      </c>
      <c r="C380" s="72" t="str">
        <f ca="1">IFERROR(1*_xll.BDH($A$1,$C$1,A380,A380),"–")</f>
        <v>–</v>
      </c>
      <c r="D380" s="71" t="str">
        <f t="shared" ref="D380" ca="1" si="146">IF(TODAY()&gt;A379,IFERROR(AVERAGE(B375:B379)*1.05,"–"),"–")</f>
        <v>–</v>
      </c>
      <c r="E380" s="73" t="str">
        <f t="shared" ref="E380" ca="1" si="147">IF(TODAY()&gt;A379,IFERROR(AVERAGE(C360:C379)*0.25,"–"),"–")</f>
        <v>–</v>
      </c>
      <c r="F380" s="73" t="e">
        <f t="shared" ref="F380" ca="1" si="148">IF(TODAY()&gt;A379,AVERAGE(C255:C380),"–")</f>
        <v>#DIV/0!</v>
      </c>
      <c r="G380" s="74" t="str">
        <f t="shared" ref="G380" ca="1" si="149">IFERROR(B380/B379-1,"–")</f>
        <v>–</v>
      </c>
      <c r="H380" s="74" t="str">
        <f ca="1">IFERROR(1*(($B380)/((_xll.BDH($H$1,$B$1,$A380,$A380)*100)/_xll.BDH($I$1,$B$1,$A380,$A380))-1),"–")</f>
        <v>–</v>
      </c>
      <c r="I380" s="71" t="str">
        <f ca="1">IFERROR(1*_xll.BDH($I$3,$B$1,A380,A380),"–")</f>
        <v>–</v>
      </c>
      <c r="J380" s="74" t="str">
        <f t="shared" ref="J380" ca="1" si="150">IFERROR(I380/I379-1,"–")</f>
        <v>–</v>
      </c>
      <c r="K380" s="71" t="str">
        <f ca="1">IFERROR(1*_xll.BDH($K$3,$B$1,A380,A380),"–")</f>
        <v>–</v>
      </c>
      <c r="L380" s="74" t="str">
        <f t="shared" ref="L380" ca="1" si="151">IFERROR(K380/K379-1,"–")</f>
        <v>–</v>
      </c>
      <c r="O380" s="12" t="str">
        <f t="shared" ref="O380" ca="1" si="152">IF(B380&lt;&gt;"–",LARGE(O377:O379,1)+1,"–")</f>
        <v>–</v>
      </c>
      <c r="P380" s="12" t="str">
        <f t="shared" ref="P380" ca="1" si="153">IF(I380&lt;&gt;"–",LARGE(P377:P379,1)+1,"–")</f>
        <v>–</v>
      </c>
      <c r="Q380" s="12" t="str">
        <f ca="1">IF(K380&lt;&gt;"–",LARGE($Q$4:Q379,1)+1,"–")</f>
        <v>–</v>
      </c>
    </row>
    <row r="381" spans="1:17" x14ac:dyDescent="0.2">
      <c r="A381" s="70">
        <f t="shared" si="105"/>
        <v>43157</v>
      </c>
      <c r="B381" s="71" t="str">
        <f ca="1">IFERROR(1*_xll.BDH($A$1,$B$1,A381,A381),"–")</f>
        <v>–</v>
      </c>
      <c r="C381" s="72" t="str">
        <f ca="1">IFERROR(1*_xll.BDH($A$1,$C$1,A381,A381),"–")</f>
        <v>–</v>
      </c>
      <c r="D381" s="71" t="str">
        <f t="shared" ref="D381" ca="1" si="154">IF(TODAY()&gt;A380,IFERROR(AVERAGE(B376:B380)*1.05,"–"),"–")</f>
        <v>–</v>
      </c>
      <c r="E381" s="73" t="str">
        <f t="shared" ref="E381" ca="1" si="155">IF(TODAY()&gt;A380,IFERROR(AVERAGE(C361:C380)*0.25,"–"),"–")</f>
        <v>–</v>
      </c>
      <c r="F381" s="73" t="e">
        <f t="shared" ref="F381" ca="1" si="156">IF(TODAY()&gt;A380,AVERAGE(C256:C381),"–")</f>
        <v>#DIV/0!</v>
      </c>
      <c r="G381" s="74" t="str">
        <f t="shared" ref="G381" ca="1" si="157">IFERROR(B381/B380-1,"–")</f>
        <v>–</v>
      </c>
      <c r="H381" s="74" t="str">
        <f ca="1">IFERROR(1*(($B381)/((_xll.BDH($H$1,$B$1,$A381,$A381)*100)/_xll.BDH($I$1,$B$1,$A381,$A381))-1),"–")</f>
        <v>–</v>
      </c>
      <c r="I381" s="71" t="str">
        <f ca="1">IFERROR(1*_xll.BDH($I$3,$B$1,A381,A381),"–")</f>
        <v>–</v>
      </c>
      <c r="J381" s="74" t="str">
        <f t="shared" ref="J381" ca="1" si="158">IFERROR(I381/I380-1,"–")</f>
        <v>–</v>
      </c>
      <c r="K381" s="71" t="str">
        <f ca="1">IFERROR(1*_xll.BDH($K$3,$B$1,A381,A381),"–")</f>
        <v>–</v>
      </c>
      <c r="L381" s="74" t="str">
        <f t="shared" ref="L381" ca="1" si="159">IFERROR(K381/K380-1,"–")</f>
        <v>–</v>
      </c>
      <c r="O381" s="12" t="str">
        <f t="shared" ref="O381" ca="1" si="160">IF(B381&lt;&gt;"–",LARGE(O378:O380,1)+1,"–")</f>
        <v>–</v>
      </c>
      <c r="P381" s="12" t="str">
        <f t="shared" ref="P381" ca="1" si="161">IF(I381&lt;&gt;"–",LARGE(P378:P380,1)+1,"–")</f>
        <v>–</v>
      </c>
      <c r="Q381" s="12" t="str">
        <f ca="1">IF(K381&lt;&gt;"–",LARGE($Q$4:Q380,1)+1,"–")</f>
        <v>–</v>
      </c>
    </row>
    <row r="382" spans="1:17" x14ac:dyDescent="0.2">
      <c r="A382" s="70">
        <f t="shared" si="105"/>
        <v>43158</v>
      </c>
      <c r="B382" s="71" t="str">
        <f ca="1">IFERROR(1*_xll.BDH($A$1,$B$1,A382,A382),"–")</f>
        <v>–</v>
      </c>
      <c r="C382" s="72" t="str">
        <f ca="1">IFERROR(1*_xll.BDH($A$1,$C$1,A382,A382),"–")</f>
        <v>–</v>
      </c>
      <c r="D382" s="71" t="str">
        <f t="shared" ref="D382" ca="1" si="162">IF(TODAY()&gt;A381,IFERROR(AVERAGE(B377:B381)*1.05,"–"),"–")</f>
        <v>–</v>
      </c>
      <c r="E382" s="73" t="str">
        <f t="shared" ref="E382" ca="1" si="163">IF(TODAY()&gt;A381,IFERROR(AVERAGE(C362:C381)*0.25,"–"),"–")</f>
        <v>–</v>
      </c>
      <c r="F382" s="73" t="e">
        <f t="shared" ref="F382" ca="1" si="164">IF(TODAY()&gt;A381,AVERAGE(C257:C382),"–")</f>
        <v>#DIV/0!</v>
      </c>
      <c r="G382" s="74" t="str">
        <f t="shared" ref="G382" ca="1" si="165">IFERROR(B382/B381-1,"–")</f>
        <v>–</v>
      </c>
      <c r="H382" s="74" t="str">
        <f ca="1">IFERROR(1*(($B382)/((_xll.BDH($H$1,$B$1,$A382,$A382)*100)/_xll.BDH($I$1,$B$1,$A382,$A382))-1),"–")</f>
        <v>–</v>
      </c>
      <c r="I382" s="71" t="str">
        <f ca="1">IFERROR(1*_xll.BDH($I$3,$B$1,A382,A382),"–")</f>
        <v>–</v>
      </c>
      <c r="J382" s="74" t="str">
        <f t="shared" ref="J382" ca="1" si="166">IFERROR(I382/I381-1,"–")</f>
        <v>–</v>
      </c>
      <c r="K382" s="71" t="str">
        <f ca="1">IFERROR(1*_xll.BDH($K$3,$B$1,A382,A382),"–")</f>
        <v>–</v>
      </c>
      <c r="L382" s="74" t="str">
        <f t="shared" ref="L382" ca="1" si="167">IFERROR(K382/K381-1,"–")</f>
        <v>–</v>
      </c>
      <c r="O382" s="12" t="str">
        <f t="shared" ref="O382" ca="1" si="168">IF(B382&lt;&gt;"–",LARGE(O379:O381,1)+1,"–")</f>
        <v>–</v>
      </c>
      <c r="P382" s="12" t="str">
        <f t="shared" ref="P382" ca="1" si="169">IF(I382&lt;&gt;"–",LARGE(P379:P381,1)+1,"–")</f>
        <v>–</v>
      </c>
      <c r="Q382" s="12" t="str">
        <f ca="1">IF(K382&lt;&gt;"–",LARGE($Q$4:Q381,1)+1,"–")</f>
        <v>–</v>
      </c>
    </row>
    <row r="383" spans="1:17" x14ac:dyDescent="0.2">
      <c r="A383" s="70">
        <f t="shared" si="105"/>
        <v>43159</v>
      </c>
      <c r="B383" s="71" t="str">
        <f ca="1">IFERROR(1*_xll.BDH($A$1,$B$1,A383,A383),"–")</f>
        <v>–</v>
      </c>
      <c r="C383" s="72" t="str">
        <f ca="1">IFERROR(1*_xll.BDH($A$1,$C$1,A383,A383),"–")</f>
        <v>–</v>
      </c>
      <c r="D383" s="71" t="str">
        <f t="shared" ref="D383" ca="1" si="170">IF(TODAY()&gt;A382,IFERROR(AVERAGE(B378:B382)*1.05,"–"),"–")</f>
        <v>–</v>
      </c>
      <c r="E383" s="73" t="str">
        <f t="shared" ref="E383" ca="1" si="171">IF(TODAY()&gt;A382,IFERROR(AVERAGE(C363:C382)*0.25,"–"),"–")</f>
        <v>–</v>
      </c>
      <c r="F383" s="73" t="e">
        <f t="shared" ref="F383" ca="1" si="172">IF(TODAY()&gt;A382,AVERAGE(C258:C383),"–")</f>
        <v>#DIV/0!</v>
      </c>
      <c r="G383" s="74" t="str">
        <f t="shared" ref="G383" ca="1" si="173">IFERROR(B383/B382-1,"–")</f>
        <v>–</v>
      </c>
      <c r="H383" s="74" t="str">
        <f ca="1">IFERROR(1*(($B383)/((_xll.BDH($H$1,$B$1,$A383,$A383)*100)/_xll.BDH($I$1,$B$1,$A383,$A383))-1),"–")</f>
        <v>–</v>
      </c>
      <c r="I383" s="71" t="str">
        <f ca="1">IFERROR(1*_xll.BDH($I$3,$B$1,A383,A383),"–")</f>
        <v>–</v>
      </c>
      <c r="J383" s="74" t="str">
        <f t="shared" ref="J383" ca="1" si="174">IFERROR(I383/I382-1,"–")</f>
        <v>–</v>
      </c>
      <c r="K383" s="71" t="str">
        <f ca="1">IFERROR(1*_xll.BDH($K$3,$B$1,A383,A383),"–")</f>
        <v>–</v>
      </c>
      <c r="L383" s="74" t="str">
        <f t="shared" ref="L383" ca="1" si="175">IFERROR(K383/K382-1,"–")</f>
        <v>–</v>
      </c>
      <c r="O383" s="12" t="str">
        <f t="shared" ref="O383" ca="1" si="176">IF(B383&lt;&gt;"–",LARGE(O380:O382,1)+1,"–")</f>
        <v>–</v>
      </c>
      <c r="P383" s="12" t="str">
        <f t="shared" ref="P383" ca="1" si="177">IF(I383&lt;&gt;"–",LARGE(P380:P382,1)+1,"–")</f>
        <v>–</v>
      </c>
      <c r="Q383" s="12" t="str">
        <f ca="1">IF(K383&lt;&gt;"–",LARGE($Q$4:Q382,1)+1,"–")</f>
        <v>–</v>
      </c>
    </row>
    <row r="384" spans="1:17" x14ac:dyDescent="0.2">
      <c r="A384" s="70">
        <f t="shared" si="105"/>
        <v>43160</v>
      </c>
      <c r="B384" s="71" t="str">
        <f ca="1">IFERROR(1*_xll.BDH($A$1,$B$1,A384,A384),"–")</f>
        <v>–</v>
      </c>
      <c r="C384" s="72" t="str">
        <f ca="1">IFERROR(1*_xll.BDH($A$1,$C$1,A384,A384),"–")</f>
        <v>–</v>
      </c>
      <c r="D384" s="71" t="str">
        <f t="shared" ref="D384" ca="1" si="178">IF(TODAY()&gt;A383,IFERROR(AVERAGE(B379:B383)*1.05,"–"),"–")</f>
        <v>–</v>
      </c>
      <c r="E384" s="73" t="str">
        <f t="shared" ref="E384" ca="1" si="179">IF(TODAY()&gt;A383,IFERROR(AVERAGE(C364:C383)*0.25,"–"),"–")</f>
        <v>–</v>
      </c>
      <c r="F384" s="73" t="e">
        <f t="shared" ref="F384" ca="1" si="180">IF(TODAY()&gt;A383,AVERAGE(C259:C384),"–")</f>
        <v>#DIV/0!</v>
      </c>
      <c r="G384" s="74" t="str">
        <f t="shared" ref="G384" ca="1" si="181">IFERROR(B384/B383-1,"–")</f>
        <v>–</v>
      </c>
      <c r="H384" s="74" t="str">
        <f ca="1">IFERROR(1*(($B384)/((_xll.BDH($H$1,$B$1,$A384,$A384)*100)/_xll.BDH($I$1,$B$1,$A384,$A384))-1),"–")</f>
        <v>–</v>
      </c>
      <c r="I384" s="71" t="str">
        <f ca="1">IFERROR(1*_xll.BDH($I$3,$B$1,A384,A384),"–")</f>
        <v>–</v>
      </c>
      <c r="J384" s="74" t="str">
        <f t="shared" ref="J384" ca="1" si="182">IFERROR(I384/I383-1,"–")</f>
        <v>–</v>
      </c>
      <c r="K384" s="71" t="str">
        <f ca="1">IFERROR(1*_xll.BDH($K$3,$B$1,A384,A384),"–")</f>
        <v>–</v>
      </c>
      <c r="L384" s="74" t="str">
        <f t="shared" ref="L384" ca="1" si="183">IFERROR(K384/K383-1,"–")</f>
        <v>–</v>
      </c>
      <c r="O384" s="12" t="str">
        <f t="shared" ref="O384" ca="1" si="184">IF(B384&lt;&gt;"–",LARGE(O381:O383,1)+1,"–")</f>
        <v>–</v>
      </c>
      <c r="P384" s="12" t="str">
        <f t="shared" ref="P384" ca="1" si="185">IF(I384&lt;&gt;"–",LARGE(P381:P383,1)+1,"–")</f>
        <v>–</v>
      </c>
      <c r="Q384" s="12" t="str">
        <f ca="1">IF(K384&lt;&gt;"–",LARGE($Q$4:Q383,1)+1,"–")</f>
        <v>–</v>
      </c>
    </row>
    <row r="385" spans="1:17" x14ac:dyDescent="0.2">
      <c r="A385" s="70">
        <f t="shared" si="105"/>
        <v>43161</v>
      </c>
      <c r="B385" s="71" t="str">
        <f ca="1">IFERROR(1*_xll.BDH($A$1,$B$1,A385,A385),"–")</f>
        <v>–</v>
      </c>
      <c r="C385" s="72" t="str">
        <f ca="1">IFERROR(1*_xll.BDH($A$1,$C$1,A385,A385),"–")</f>
        <v>–</v>
      </c>
      <c r="D385" s="71" t="str">
        <f t="shared" ref="D385" ca="1" si="186">IF(TODAY()&gt;A384,IFERROR(AVERAGE(B380:B384)*1.05,"–"),"–")</f>
        <v>–</v>
      </c>
      <c r="E385" s="73" t="str">
        <f t="shared" ref="E385" ca="1" si="187">IF(TODAY()&gt;A384,IFERROR(AVERAGE(C365:C384)*0.25,"–"),"–")</f>
        <v>–</v>
      </c>
      <c r="F385" s="73" t="e">
        <f t="shared" ref="F385" ca="1" si="188">IF(TODAY()&gt;A384,AVERAGE(C260:C385),"–")</f>
        <v>#DIV/0!</v>
      </c>
      <c r="G385" s="74" t="str">
        <f t="shared" ref="G385" ca="1" si="189">IFERROR(B385/B384-1,"–")</f>
        <v>–</v>
      </c>
      <c r="H385" s="74" t="str">
        <f ca="1">IFERROR(1*(($B385)/((_xll.BDH($H$1,$B$1,$A385,$A385)*100)/_xll.BDH($I$1,$B$1,$A385,$A385))-1),"–")</f>
        <v>–</v>
      </c>
      <c r="I385" s="71" t="str">
        <f ca="1">IFERROR(1*_xll.BDH($I$3,$B$1,A385,A385),"–")</f>
        <v>–</v>
      </c>
      <c r="J385" s="74" t="str">
        <f t="shared" ref="J385" ca="1" si="190">IFERROR(I385/I384-1,"–")</f>
        <v>–</v>
      </c>
      <c r="K385" s="71" t="str">
        <f ca="1">IFERROR(1*_xll.BDH($K$3,$B$1,A385,A385),"–")</f>
        <v>–</v>
      </c>
      <c r="L385" s="74" t="str">
        <f t="shared" ref="L385" ca="1" si="191">IFERROR(K385/K384-1,"–")</f>
        <v>–</v>
      </c>
      <c r="O385" s="12" t="str">
        <f t="shared" ref="O385" ca="1" si="192">IF(B385&lt;&gt;"–",LARGE(O382:O384,1)+1,"–")</f>
        <v>–</v>
      </c>
      <c r="P385" s="12" t="str">
        <f t="shared" ref="P385" ca="1" si="193">IF(I385&lt;&gt;"–",LARGE(P382:P384,1)+1,"–")</f>
        <v>–</v>
      </c>
      <c r="Q385" s="12" t="str">
        <f ca="1">IF(K385&lt;&gt;"–",LARGE($Q$4:Q384,1)+1,"–")</f>
        <v>–</v>
      </c>
    </row>
    <row r="386" spans="1:17" x14ac:dyDescent="0.2">
      <c r="A386" s="70">
        <f t="shared" si="105"/>
        <v>43164</v>
      </c>
      <c r="B386" s="71" t="str">
        <f ca="1">IFERROR(1*_xll.BDH($A$1,$B$1,A386,A386),"–")</f>
        <v>–</v>
      </c>
      <c r="C386" s="72" t="str">
        <f ca="1">IFERROR(1*_xll.BDH($A$1,$C$1,A386,A386),"–")</f>
        <v>–</v>
      </c>
      <c r="D386" s="71" t="str">
        <f t="shared" ref="D386" ca="1" si="194">IF(TODAY()&gt;A385,IFERROR(AVERAGE(B381:B385)*1.05,"–"),"–")</f>
        <v>–</v>
      </c>
      <c r="E386" s="73" t="str">
        <f t="shared" ref="E386" ca="1" si="195">IF(TODAY()&gt;A385,IFERROR(AVERAGE(C366:C385)*0.25,"–"),"–")</f>
        <v>–</v>
      </c>
      <c r="F386" s="73" t="e">
        <f t="shared" ref="F386" ca="1" si="196">IF(TODAY()&gt;A385,AVERAGE(C261:C386),"–")</f>
        <v>#DIV/0!</v>
      </c>
      <c r="G386" s="74" t="str">
        <f t="shared" ref="G386" ca="1" si="197">IFERROR(B386/B385-1,"–")</f>
        <v>–</v>
      </c>
      <c r="H386" s="74" t="str">
        <f ca="1">IFERROR(1*(($B386)/((_xll.BDH($H$1,$B$1,$A386,$A386)*100)/_xll.BDH($I$1,$B$1,$A386,$A386))-1),"–")</f>
        <v>–</v>
      </c>
      <c r="I386" s="71" t="str">
        <f ca="1">IFERROR(1*_xll.BDH($I$3,$B$1,A386,A386),"–")</f>
        <v>–</v>
      </c>
      <c r="J386" s="74" t="str">
        <f t="shared" ref="J386" ca="1" si="198">IFERROR(I386/I385-1,"–")</f>
        <v>–</v>
      </c>
      <c r="K386" s="71" t="str">
        <f ca="1">IFERROR(1*_xll.BDH($K$3,$B$1,A386,A386),"–")</f>
        <v>–</v>
      </c>
      <c r="L386" s="74" t="str">
        <f t="shared" ref="L386" ca="1" si="199">IFERROR(K386/K385-1,"–")</f>
        <v>–</v>
      </c>
      <c r="O386" s="12" t="str">
        <f t="shared" ref="O386" ca="1" si="200">IF(B386&lt;&gt;"–",LARGE(O383:O385,1)+1,"–")</f>
        <v>–</v>
      </c>
      <c r="P386" s="12" t="str">
        <f t="shared" ref="P386" ca="1" si="201">IF(I386&lt;&gt;"–",LARGE(P383:P385,1)+1,"–")</f>
        <v>–</v>
      </c>
      <c r="Q386" s="12" t="str">
        <f ca="1">IF(K386&lt;&gt;"–",LARGE($Q$4:Q385,1)+1,"–")</f>
        <v>–</v>
      </c>
    </row>
    <row r="387" spans="1:17" x14ac:dyDescent="0.2">
      <c r="A387" s="70">
        <f t="shared" si="105"/>
        <v>43165</v>
      </c>
      <c r="B387" s="71" t="str">
        <f ca="1">IFERROR(1*_xll.BDH($A$1,$B$1,A387,A387),"–")</f>
        <v>–</v>
      </c>
      <c r="C387" s="72" t="str">
        <f ca="1">IFERROR(1*_xll.BDH($A$1,$C$1,A387,A387),"–")</f>
        <v>–</v>
      </c>
      <c r="D387" s="71" t="str">
        <f t="shared" ref="D387" ca="1" si="202">IF(TODAY()&gt;A386,IFERROR(AVERAGE(B382:B386)*1.05,"–"),"–")</f>
        <v>–</v>
      </c>
      <c r="E387" s="73" t="str">
        <f t="shared" ref="E387" ca="1" si="203">IF(TODAY()&gt;A386,IFERROR(AVERAGE(C367:C386)*0.25,"–"),"–")</f>
        <v>–</v>
      </c>
      <c r="F387" s="73" t="e">
        <f t="shared" ref="F387" ca="1" si="204">IF(TODAY()&gt;A386,AVERAGE(C262:C387),"–")</f>
        <v>#DIV/0!</v>
      </c>
      <c r="G387" s="74" t="str">
        <f t="shared" ref="G387" ca="1" si="205">IFERROR(B387/B386-1,"–")</f>
        <v>–</v>
      </c>
      <c r="H387" s="74" t="str">
        <f ca="1">IFERROR(1*(($B387)/((_xll.BDH($H$1,$B$1,$A387,$A387)*100)/_xll.BDH($I$1,$B$1,$A387,$A387))-1),"–")</f>
        <v>–</v>
      </c>
      <c r="I387" s="71" t="str">
        <f ca="1">IFERROR(1*_xll.BDH($I$3,$B$1,A387,A387),"–")</f>
        <v>–</v>
      </c>
      <c r="J387" s="74" t="str">
        <f t="shared" ref="J387" ca="1" si="206">IFERROR(I387/I386-1,"–")</f>
        <v>–</v>
      </c>
      <c r="K387" s="71" t="str">
        <f ca="1">IFERROR(1*_xll.BDH($K$3,$B$1,A387,A387),"–")</f>
        <v>–</v>
      </c>
      <c r="L387" s="74" t="str">
        <f t="shared" ref="L387" ca="1" si="207">IFERROR(K387/K386-1,"–")</f>
        <v>–</v>
      </c>
      <c r="O387" s="12" t="str">
        <f t="shared" ref="O387" ca="1" si="208">IF(B387&lt;&gt;"–",LARGE(O384:O386,1)+1,"–")</f>
        <v>–</v>
      </c>
      <c r="P387" s="12" t="str">
        <f t="shared" ref="P387" ca="1" si="209">IF(I387&lt;&gt;"–",LARGE(P384:P386,1)+1,"–")</f>
        <v>–</v>
      </c>
      <c r="Q387" s="12" t="str">
        <f ca="1">IF(K387&lt;&gt;"–",LARGE($Q$4:Q386,1)+1,"–")</f>
        <v>–</v>
      </c>
    </row>
    <row r="388" spans="1:17" x14ac:dyDescent="0.2">
      <c r="A388" s="70">
        <f t="shared" si="105"/>
        <v>43166</v>
      </c>
      <c r="B388" s="71" t="str">
        <f ca="1">IFERROR(1*_xll.BDH($A$1,$B$1,A388,A388),"–")</f>
        <v>–</v>
      </c>
      <c r="C388" s="72" t="str">
        <f ca="1">IFERROR(1*_xll.BDH($A$1,$C$1,A388,A388),"–")</f>
        <v>–</v>
      </c>
      <c r="D388" s="71" t="str">
        <f t="shared" ref="D388" ca="1" si="210">IF(TODAY()&gt;A387,IFERROR(AVERAGE(B383:B387)*1.05,"–"),"–")</f>
        <v>–</v>
      </c>
      <c r="E388" s="73" t="str">
        <f t="shared" ref="E388" ca="1" si="211">IF(TODAY()&gt;A387,IFERROR(AVERAGE(C368:C387)*0.25,"–"),"–")</f>
        <v>–</v>
      </c>
      <c r="F388" s="73" t="e">
        <f t="shared" ref="F388" ca="1" si="212">IF(TODAY()&gt;A387,AVERAGE(C263:C388),"–")</f>
        <v>#DIV/0!</v>
      </c>
      <c r="G388" s="74" t="str">
        <f t="shared" ref="G388" ca="1" si="213">IFERROR(B388/B387-1,"–")</f>
        <v>–</v>
      </c>
      <c r="H388" s="74" t="str">
        <f ca="1">IFERROR(1*(($B388)/((_xll.BDH($H$1,$B$1,$A388,$A388)*100)/_xll.BDH($I$1,$B$1,$A388,$A388))-1),"–")</f>
        <v>–</v>
      </c>
      <c r="I388" s="71" t="str">
        <f ca="1">IFERROR(1*_xll.BDH($I$3,$B$1,A388,A388),"–")</f>
        <v>–</v>
      </c>
      <c r="J388" s="74" t="str">
        <f t="shared" ref="J388" ca="1" si="214">IFERROR(I388/I387-1,"–")</f>
        <v>–</v>
      </c>
      <c r="K388" s="71" t="str">
        <f ca="1">IFERROR(1*_xll.BDH($K$3,$B$1,A388,A388),"–")</f>
        <v>–</v>
      </c>
      <c r="L388" s="74" t="str">
        <f t="shared" ref="L388" ca="1" si="215">IFERROR(K388/K387-1,"–")</f>
        <v>–</v>
      </c>
      <c r="O388" s="12" t="str">
        <f t="shared" ref="O388" ca="1" si="216">IF(B388&lt;&gt;"–",LARGE(O385:O387,1)+1,"–")</f>
        <v>–</v>
      </c>
      <c r="P388" s="12" t="str">
        <f t="shared" ref="P388" ca="1" si="217">IF(I388&lt;&gt;"–",LARGE(P385:P387,1)+1,"–")</f>
        <v>–</v>
      </c>
      <c r="Q388" s="12" t="str">
        <f ca="1">IF(K388&lt;&gt;"–",LARGE($Q$4:Q387,1)+1,"–")</f>
        <v>–</v>
      </c>
    </row>
    <row r="389" spans="1:17" x14ac:dyDescent="0.2">
      <c r="A389" s="70">
        <f t="shared" si="105"/>
        <v>43167</v>
      </c>
      <c r="B389" s="71" t="str">
        <f ca="1">IFERROR(1*_xll.BDH($A$1,$B$1,A389,A389),"–")</f>
        <v>–</v>
      </c>
      <c r="C389" s="72" t="str">
        <f ca="1">IFERROR(1*_xll.BDH($A$1,$C$1,A389,A389),"–")</f>
        <v>–</v>
      </c>
      <c r="D389" s="71" t="str">
        <f t="shared" ref="D389" ca="1" si="218">IF(TODAY()&gt;A388,IFERROR(AVERAGE(B384:B388)*1.05,"–"),"–")</f>
        <v>–</v>
      </c>
      <c r="E389" s="73" t="str">
        <f t="shared" ref="E389" ca="1" si="219">IF(TODAY()&gt;A388,IFERROR(AVERAGE(C369:C388)*0.25,"–"),"–")</f>
        <v>–</v>
      </c>
      <c r="F389" s="73" t="e">
        <f t="shared" ref="F389" ca="1" si="220">IF(TODAY()&gt;A388,AVERAGE(C264:C389),"–")</f>
        <v>#DIV/0!</v>
      </c>
      <c r="G389" s="74" t="str">
        <f t="shared" ref="G389" ca="1" si="221">IFERROR(B389/B388-1,"–")</f>
        <v>–</v>
      </c>
      <c r="H389" s="74" t="str">
        <f ca="1">IFERROR(1*(($B389)/((_xll.BDH($H$1,$B$1,$A389,$A389)*100)/_xll.BDH($I$1,$B$1,$A389,$A389))-1),"–")</f>
        <v>–</v>
      </c>
      <c r="I389" s="71" t="str">
        <f ca="1">IFERROR(1*_xll.BDH($I$3,$B$1,A389,A389),"–")</f>
        <v>–</v>
      </c>
      <c r="J389" s="74" t="str">
        <f t="shared" ref="J389" ca="1" si="222">IFERROR(I389/I388-1,"–")</f>
        <v>–</v>
      </c>
      <c r="K389" s="71" t="str">
        <f ca="1">IFERROR(1*_xll.BDH($K$3,$B$1,A389,A389),"–")</f>
        <v>–</v>
      </c>
      <c r="L389" s="74" t="str">
        <f t="shared" ref="L389" ca="1" si="223">IFERROR(K389/K388-1,"–")</f>
        <v>–</v>
      </c>
      <c r="O389" s="12" t="str">
        <f t="shared" ref="O389" ca="1" si="224">IF(B389&lt;&gt;"–",LARGE(O386:O388,1)+1,"–")</f>
        <v>–</v>
      </c>
      <c r="P389" s="12" t="str">
        <f t="shared" ref="P389" ca="1" si="225">IF(I389&lt;&gt;"–",LARGE(P386:P388,1)+1,"–")</f>
        <v>–</v>
      </c>
      <c r="Q389" s="12" t="str">
        <f ca="1">IF(K389&lt;&gt;"–",LARGE($Q$4:Q388,1)+1,"–")</f>
        <v>–</v>
      </c>
    </row>
    <row r="390" spans="1:17" x14ac:dyDescent="0.2">
      <c r="A390" s="70">
        <f t="shared" si="105"/>
        <v>43168</v>
      </c>
      <c r="B390" s="71" t="str">
        <f ca="1">IFERROR(1*_xll.BDH($A$1,$B$1,A390,A390),"–")</f>
        <v>–</v>
      </c>
      <c r="C390" s="72" t="str">
        <f ca="1">IFERROR(1*_xll.BDH($A$1,$C$1,A390,A390),"–")</f>
        <v>–</v>
      </c>
      <c r="D390" s="71" t="str">
        <f t="shared" ref="D390" ca="1" si="226">IF(TODAY()&gt;A389,IFERROR(AVERAGE(B385:B389)*1.05,"–"),"–")</f>
        <v>–</v>
      </c>
      <c r="E390" s="73" t="str">
        <f t="shared" ref="E390" ca="1" si="227">IF(TODAY()&gt;A389,IFERROR(AVERAGE(C370:C389)*0.25,"–"),"–")</f>
        <v>–</v>
      </c>
      <c r="F390" s="73" t="e">
        <f t="shared" ref="F390" ca="1" si="228">IF(TODAY()&gt;A389,AVERAGE(C265:C390),"–")</f>
        <v>#DIV/0!</v>
      </c>
      <c r="G390" s="74" t="str">
        <f t="shared" ref="G390" ca="1" si="229">IFERROR(B390/B389-1,"–")</f>
        <v>–</v>
      </c>
      <c r="H390" s="74" t="str">
        <f ca="1">IFERROR(1*(($B390)/((_xll.BDH($H$1,$B$1,$A390,$A390)*100)/_xll.BDH($I$1,$B$1,$A390,$A390))-1),"–")</f>
        <v>–</v>
      </c>
      <c r="I390" s="71" t="str">
        <f ca="1">IFERROR(1*_xll.BDH($I$3,$B$1,A390,A390),"–")</f>
        <v>–</v>
      </c>
      <c r="J390" s="74" t="str">
        <f t="shared" ref="J390" ca="1" si="230">IFERROR(I390/I389-1,"–")</f>
        <v>–</v>
      </c>
      <c r="K390" s="71" t="str">
        <f ca="1">IFERROR(1*_xll.BDH($K$3,$B$1,A390,A390),"–")</f>
        <v>–</v>
      </c>
      <c r="L390" s="74" t="str">
        <f t="shared" ref="L390" ca="1" si="231">IFERROR(K390/K389-1,"–")</f>
        <v>–</v>
      </c>
      <c r="O390" s="12" t="str">
        <f t="shared" ref="O390" ca="1" si="232">IF(B390&lt;&gt;"–",LARGE(O387:O389,1)+1,"–")</f>
        <v>–</v>
      </c>
      <c r="P390" s="12" t="str">
        <f t="shared" ref="P390" ca="1" si="233">IF(I390&lt;&gt;"–",LARGE(P387:P389,1)+1,"–")</f>
        <v>–</v>
      </c>
      <c r="Q390" s="12" t="str">
        <f ca="1">IF(K390&lt;&gt;"–",LARGE($Q$4:Q389,1)+1,"–")</f>
        <v>–</v>
      </c>
    </row>
    <row r="391" spans="1:17" x14ac:dyDescent="0.2">
      <c r="A391" s="70">
        <f t="shared" si="105"/>
        <v>43171</v>
      </c>
      <c r="B391" s="71" t="str">
        <f ca="1">IFERROR(1*_xll.BDH($A$1,$B$1,A391,A391),"–")</f>
        <v>–</v>
      </c>
      <c r="C391" s="72" t="str">
        <f ca="1">IFERROR(1*_xll.BDH($A$1,$C$1,A391,A391),"–")</f>
        <v>–</v>
      </c>
      <c r="D391" s="71" t="str">
        <f t="shared" ref="D391" ca="1" si="234">IF(TODAY()&gt;A390,IFERROR(AVERAGE(B386:B390)*1.05,"–"),"–")</f>
        <v>–</v>
      </c>
      <c r="E391" s="73" t="str">
        <f t="shared" ref="E391" ca="1" si="235">IF(TODAY()&gt;A390,IFERROR(AVERAGE(C371:C390)*0.25,"–"),"–")</f>
        <v>–</v>
      </c>
      <c r="F391" s="73" t="e">
        <f t="shared" ref="F391" ca="1" si="236">IF(TODAY()&gt;A390,AVERAGE(C266:C391),"–")</f>
        <v>#DIV/0!</v>
      </c>
      <c r="G391" s="74" t="str">
        <f t="shared" ref="G391" ca="1" si="237">IFERROR(B391/B390-1,"–")</f>
        <v>–</v>
      </c>
      <c r="H391" s="74" t="str">
        <f ca="1">IFERROR(1*(($B391)/((_xll.BDH($H$1,$B$1,$A391,$A391)*100)/_xll.BDH($I$1,$B$1,$A391,$A391))-1),"–")</f>
        <v>–</v>
      </c>
      <c r="I391" s="71" t="str">
        <f ca="1">IFERROR(1*_xll.BDH($I$3,$B$1,A391,A391),"–")</f>
        <v>–</v>
      </c>
      <c r="J391" s="74" t="str">
        <f t="shared" ref="J391" ca="1" si="238">IFERROR(I391/I390-1,"–")</f>
        <v>–</v>
      </c>
      <c r="K391" s="71" t="str">
        <f ca="1">IFERROR(1*_xll.BDH($K$3,$B$1,A391,A391),"–")</f>
        <v>–</v>
      </c>
      <c r="L391" s="74" t="str">
        <f t="shared" ref="L391" ca="1" si="239">IFERROR(K391/K390-1,"–")</f>
        <v>–</v>
      </c>
      <c r="O391" s="12" t="str">
        <f t="shared" ref="O391" ca="1" si="240">IF(B391&lt;&gt;"–",LARGE(O388:O390,1)+1,"–")</f>
        <v>–</v>
      </c>
      <c r="P391" s="12" t="str">
        <f t="shared" ref="P391" ca="1" si="241">IF(I391&lt;&gt;"–",LARGE(P388:P390,1)+1,"–")</f>
        <v>–</v>
      </c>
      <c r="Q391" s="12" t="str">
        <f ca="1">IF(K391&lt;&gt;"–",LARGE($Q$4:Q390,1)+1,"–")</f>
        <v>–</v>
      </c>
    </row>
    <row r="392" spans="1:17" x14ac:dyDescent="0.2">
      <c r="A392" s="70">
        <f t="shared" si="105"/>
        <v>43172</v>
      </c>
      <c r="B392" s="71" t="str">
        <f ca="1">IFERROR(1*_xll.BDH($A$1,$B$1,A392,A392),"–")</f>
        <v>–</v>
      </c>
      <c r="C392" s="72" t="str">
        <f ca="1">IFERROR(1*_xll.BDH($A$1,$C$1,A392,A392),"–")</f>
        <v>–</v>
      </c>
      <c r="D392" s="71" t="str">
        <f t="shared" ref="D392" ca="1" si="242">IF(TODAY()&gt;A391,IFERROR(AVERAGE(B387:B391)*1.05,"–"),"–")</f>
        <v>–</v>
      </c>
      <c r="E392" s="73" t="str">
        <f t="shared" ref="E392" ca="1" si="243">IF(TODAY()&gt;A391,IFERROR(AVERAGE(C372:C391)*0.25,"–"),"–")</f>
        <v>–</v>
      </c>
      <c r="F392" s="73" t="e">
        <f t="shared" ref="F392" ca="1" si="244">IF(TODAY()&gt;A391,AVERAGE(C267:C392),"–")</f>
        <v>#DIV/0!</v>
      </c>
      <c r="G392" s="74" t="str">
        <f t="shared" ref="G392" ca="1" si="245">IFERROR(B392/B391-1,"–")</f>
        <v>–</v>
      </c>
      <c r="H392" s="74" t="str">
        <f ca="1">IFERROR(1*(($B392)/((_xll.BDH($H$1,$B$1,$A392,$A392)*100)/_xll.BDH($I$1,$B$1,$A392,$A392))-1),"–")</f>
        <v>–</v>
      </c>
      <c r="I392" s="71" t="str">
        <f ca="1">IFERROR(1*_xll.BDH($I$3,$B$1,A392,A392),"–")</f>
        <v>–</v>
      </c>
      <c r="J392" s="74" t="str">
        <f t="shared" ref="J392" ca="1" si="246">IFERROR(I392/I391-1,"–")</f>
        <v>–</v>
      </c>
      <c r="K392" s="71" t="str">
        <f ca="1">IFERROR(1*_xll.BDH($K$3,$B$1,A392,A392),"–")</f>
        <v>–</v>
      </c>
      <c r="L392" s="74" t="str">
        <f t="shared" ref="L392" ca="1" si="247">IFERROR(K392/K391-1,"–")</f>
        <v>–</v>
      </c>
      <c r="O392" s="12" t="str">
        <f t="shared" ref="O392" ca="1" si="248">IF(B392&lt;&gt;"–",LARGE(O389:O391,1)+1,"–")</f>
        <v>–</v>
      </c>
      <c r="P392" s="12" t="str">
        <f t="shared" ref="P392" ca="1" si="249">IF(I392&lt;&gt;"–",LARGE(P389:P391,1)+1,"–")</f>
        <v>–</v>
      </c>
      <c r="Q392" s="12" t="str">
        <f ca="1">IF(K392&lt;&gt;"–",LARGE($Q$4:Q391,1)+1,"–")</f>
        <v>–</v>
      </c>
    </row>
    <row r="393" spans="1:17" x14ac:dyDescent="0.2">
      <c r="A393" s="70">
        <f t="shared" si="105"/>
        <v>43173</v>
      </c>
      <c r="B393" s="71" t="str">
        <f ca="1">IFERROR(1*_xll.BDH($A$1,$B$1,A393,A393),"–")</f>
        <v>–</v>
      </c>
      <c r="C393" s="72" t="str">
        <f ca="1">IFERROR(1*_xll.BDH($A$1,$C$1,A393,A393),"–")</f>
        <v>–</v>
      </c>
      <c r="D393" s="71" t="str">
        <f t="shared" ref="D393" ca="1" si="250">IF(TODAY()&gt;A392,IFERROR(AVERAGE(B388:B392)*1.05,"–"),"–")</f>
        <v>–</v>
      </c>
      <c r="E393" s="73" t="str">
        <f t="shared" ref="E393" ca="1" si="251">IF(TODAY()&gt;A392,IFERROR(AVERAGE(C373:C392)*0.25,"–"),"–")</f>
        <v>–</v>
      </c>
      <c r="F393" s="73" t="e">
        <f t="shared" ref="F393" ca="1" si="252">IF(TODAY()&gt;A392,AVERAGE(C268:C393),"–")</f>
        <v>#DIV/0!</v>
      </c>
      <c r="G393" s="74" t="str">
        <f t="shared" ref="G393" ca="1" si="253">IFERROR(B393/B392-1,"–")</f>
        <v>–</v>
      </c>
      <c r="H393" s="74" t="str">
        <f ca="1">IFERROR(1*(($B393)/((_xll.BDH($H$1,$B$1,$A393,$A393)*100)/_xll.BDH($I$1,$B$1,$A393,$A393))-1),"–")</f>
        <v>–</v>
      </c>
      <c r="I393" s="71" t="str">
        <f ca="1">IFERROR(1*_xll.BDH($I$3,$B$1,A393,A393),"–")</f>
        <v>–</v>
      </c>
      <c r="J393" s="74" t="str">
        <f t="shared" ref="J393" ca="1" si="254">IFERROR(I393/I392-1,"–")</f>
        <v>–</v>
      </c>
      <c r="K393" s="71" t="str">
        <f ca="1">IFERROR(1*_xll.BDH($K$3,$B$1,A393,A393),"–")</f>
        <v>–</v>
      </c>
      <c r="L393" s="74" t="str">
        <f t="shared" ref="L393" ca="1" si="255">IFERROR(K393/K392-1,"–")</f>
        <v>–</v>
      </c>
      <c r="O393" s="12" t="str">
        <f t="shared" ref="O393" ca="1" si="256">IF(B393&lt;&gt;"–",LARGE(O390:O392,1)+1,"–")</f>
        <v>–</v>
      </c>
      <c r="P393" s="12" t="str">
        <f t="shared" ref="P393" ca="1" si="257">IF(I393&lt;&gt;"–",LARGE(P390:P392,1)+1,"–")</f>
        <v>–</v>
      </c>
      <c r="Q393" s="12" t="str">
        <f ca="1">IF(K393&lt;&gt;"–",LARGE($Q$4:Q392,1)+1,"–")</f>
        <v>–</v>
      </c>
    </row>
    <row r="394" spans="1:17" x14ac:dyDescent="0.2">
      <c r="A394" s="70">
        <f t="shared" si="105"/>
        <v>43174</v>
      </c>
      <c r="B394" s="71" t="str">
        <f ca="1">IFERROR(1*_xll.BDH($A$1,$B$1,A394,A394),"–")</f>
        <v>–</v>
      </c>
      <c r="C394" s="72" t="str">
        <f ca="1">IFERROR(1*_xll.BDH($A$1,$C$1,A394,A394),"–")</f>
        <v>–</v>
      </c>
      <c r="D394" s="71" t="str">
        <f t="shared" ref="D394" ca="1" si="258">IF(TODAY()&gt;A393,IFERROR(AVERAGE(B389:B393)*1.05,"–"),"–")</f>
        <v>–</v>
      </c>
      <c r="E394" s="73" t="str">
        <f t="shared" ref="E394" ca="1" si="259">IF(TODAY()&gt;A393,IFERROR(AVERAGE(C374:C393)*0.25,"–"),"–")</f>
        <v>–</v>
      </c>
      <c r="F394" s="73" t="e">
        <f t="shared" ref="F394" ca="1" si="260">IF(TODAY()&gt;A393,AVERAGE(C269:C394),"–")</f>
        <v>#DIV/0!</v>
      </c>
      <c r="G394" s="74" t="str">
        <f t="shared" ref="G394" ca="1" si="261">IFERROR(B394/B393-1,"–")</f>
        <v>–</v>
      </c>
      <c r="H394" s="74" t="str">
        <f ca="1">IFERROR(1*(($B394)/((_xll.BDH($H$1,$B$1,$A394,$A394)*100)/_xll.BDH($I$1,$B$1,$A394,$A394))-1),"–")</f>
        <v>–</v>
      </c>
      <c r="I394" s="71" t="str">
        <f ca="1">IFERROR(1*_xll.BDH($I$3,$B$1,A394,A394),"–")</f>
        <v>–</v>
      </c>
      <c r="J394" s="74" t="str">
        <f t="shared" ref="J394" ca="1" si="262">IFERROR(I394/I393-1,"–")</f>
        <v>–</v>
      </c>
      <c r="K394" s="71" t="str">
        <f ca="1">IFERROR(1*_xll.BDH($K$3,$B$1,A394,A394),"–")</f>
        <v>–</v>
      </c>
      <c r="L394" s="74" t="str">
        <f t="shared" ref="L394" ca="1" si="263">IFERROR(K394/K393-1,"–")</f>
        <v>–</v>
      </c>
      <c r="O394" s="12" t="str">
        <f t="shared" ref="O394" ca="1" si="264">IF(B394&lt;&gt;"–",LARGE(O391:O393,1)+1,"–")</f>
        <v>–</v>
      </c>
      <c r="P394" s="12" t="str">
        <f t="shared" ref="P394" ca="1" si="265">IF(I394&lt;&gt;"–",LARGE(P391:P393,1)+1,"–")</f>
        <v>–</v>
      </c>
      <c r="Q394" s="12" t="str">
        <f ca="1">IF(K394&lt;&gt;"–",LARGE($Q$4:Q393,1)+1,"–")</f>
        <v>–</v>
      </c>
    </row>
    <row r="395" spans="1:17" x14ac:dyDescent="0.2">
      <c r="A395" s="70">
        <f t="shared" si="105"/>
        <v>43175</v>
      </c>
      <c r="B395" s="71" t="str">
        <f ca="1">IFERROR(1*_xll.BDH($A$1,$B$1,A395,A395),"–")</f>
        <v>–</v>
      </c>
      <c r="C395" s="72" t="str">
        <f ca="1">IFERROR(1*_xll.BDH($A$1,$C$1,A395,A395),"–")</f>
        <v>–</v>
      </c>
      <c r="D395" s="71" t="str">
        <f t="shared" ref="D395" ca="1" si="266">IF(TODAY()&gt;A394,IFERROR(AVERAGE(B390:B394)*1.05,"–"),"–")</f>
        <v>–</v>
      </c>
      <c r="E395" s="73" t="str">
        <f t="shared" ref="E395" ca="1" si="267">IF(TODAY()&gt;A394,IFERROR(AVERAGE(C375:C394)*0.25,"–"),"–")</f>
        <v>–</v>
      </c>
      <c r="F395" s="73" t="e">
        <f t="shared" ref="F395" ca="1" si="268">IF(TODAY()&gt;A394,AVERAGE(C270:C395),"–")</f>
        <v>#DIV/0!</v>
      </c>
      <c r="G395" s="74" t="str">
        <f t="shared" ref="G395" ca="1" si="269">IFERROR(B395/B394-1,"–")</f>
        <v>–</v>
      </c>
      <c r="H395" s="74" t="str">
        <f ca="1">IFERROR(1*(($B395)/((_xll.BDH($H$1,$B$1,$A395,$A395)*100)/_xll.BDH($I$1,$B$1,$A395,$A395))-1),"–")</f>
        <v>–</v>
      </c>
      <c r="I395" s="71" t="str">
        <f ca="1">IFERROR(1*_xll.BDH($I$3,$B$1,A395,A395),"–")</f>
        <v>–</v>
      </c>
      <c r="J395" s="74" t="str">
        <f t="shared" ref="J395" ca="1" si="270">IFERROR(I395/I394-1,"–")</f>
        <v>–</v>
      </c>
      <c r="K395" s="71" t="str">
        <f ca="1">IFERROR(1*_xll.BDH($K$3,$B$1,A395,A395),"–")</f>
        <v>–</v>
      </c>
      <c r="L395" s="74" t="str">
        <f t="shared" ref="L395" ca="1" si="271">IFERROR(K395/K394-1,"–")</f>
        <v>–</v>
      </c>
      <c r="O395" s="12" t="str">
        <f t="shared" ref="O395" ca="1" si="272">IF(B395&lt;&gt;"–",LARGE(O392:O394,1)+1,"–")</f>
        <v>–</v>
      </c>
      <c r="P395" s="12" t="str">
        <f t="shared" ref="P395" ca="1" si="273">IF(I395&lt;&gt;"–",LARGE(P392:P394,1)+1,"–")</f>
        <v>–</v>
      </c>
      <c r="Q395" s="12" t="str">
        <f ca="1">IF(K395&lt;&gt;"–",LARGE($Q$4:Q394,1)+1,"–")</f>
        <v>–</v>
      </c>
    </row>
    <row r="396" spans="1:17" x14ac:dyDescent="0.2">
      <c r="A396" s="70">
        <f t="shared" si="105"/>
        <v>43178</v>
      </c>
      <c r="B396" s="71" t="str">
        <f ca="1">IFERROR(1*_xll.BDH($A$1,$B$1,A396,A396),"–")</f>
        <v>–</v>
      </c>
      <c r="C396" s="72" t="str">
        <f ca="1">IFERROR(1*_xll.BDH($A$1,$C$1,A396,A396),"–")</f>
        <v>–</v>
      </c>
      <c r="D396" s="71" t="str">
        <f t="shared" ref="D396" ca="1" si="274">IF(TODAY()&gt;A395,IFERROR(AVERAGE(B391:B395)*1.05,"–"),"–")</f>
        <v>–</v>
      </c>
      <c r="E396" s="73" t="str">
        <f t="shared" ref="E396" ca="1" si="275">IF(TODAY()&gt;A395,IFERROR(AVERAGE(C376:C395)*0.25,"–"),"–")</f>
        <v>–</v>
      </c>
      <c r="F396" s="73" t="e">
        <f t="shared" ref="F396" ca="1" si="276">IF(TODAY()&gt;A395,AVERAGE(C271:C396),"–")</f>
        <v>#DIV/0!</v>
      </c>
      <c r="G396" s="74" t="str">
        <f t="shared" ref="G396" ca="1" si="277">IFERROR(B396/B395-1,"–")</f>
        <v>–</v>
      </c>
      <c r="H396" s="74" t="str">
        <f ca="1">IFERROR(1*(($B396)/((_xll.BDH($H$1,$B$1,$A396,$A396)*100)/_xll.BDH($I$1,$B$1,$A396,$A396))-1),"–")</f>
        <v>–</v>
      </c>
      <c r="I396" s="71" t="str">
        <f ca="1">IFERROR(1*_xll.BDH($I$3,$B$1,A396,A396),"–")</f>
        <v>–</v>
      </c>
      <c r="J396" s="74" t="str">
        <f t="shared" ref="J396" ca="1" si="278">IFERROR(I396/I395-1,"–")</f>
        <v>–</v>
      </c>
      <c r="K396" s="71" t="str">
        <f ca="1">IFERROR(1*_xll.BDH($K$3,$B$1,A396,A396),"–")</f>
        <v>–</v>
      </c>
      <c r="L396" s="74" t="str">
        <f t="shared" ref="L396" ca="1" si="279">IFERROR(K396/K395-1,"–")</f>
        <v>–</v>
      </c>
      <c r="O396" s="12" t="str">
        <f t="shared" ref="O396" ca="1" si="280">IF(B396&lt;&gt;"–",LARGE(O393:O395,1)+1,"–")</f>
        <v>–</v>
      </c>
      <c r="P396" s="12" t="str">
        <f t="shared" ref="P396" ca="1" si="281">IF(I396&lt;&gt;"–",LARGE(P393:P395,1)+1,"–")</f>
        <v>–</v>
      </c>
      <c r="Q396" s="12" t="str">
        <f ca="1">IF(K396&lt;&gt;"–",LARGE($Q$4:Q395,1)+1,"–")</f>
        <v>–</v>
      </c>
    </row>
    <row r="397" spans="1:17" x14ac:dyDescent="0.2">
      <c r="A397" s="70">
        <f t="shared" si="105"/>
        <v>43179</v>
      </c>
      <c r="B397" s="71" t="str">
        <f ca="1">IFERROR(1*_xll.BDH($A$1,$B$1,A397,A397),"–")</f>
        <v>–</v>
      </c>
      <c r="C397" s="72" t="str">
        <f ca="1">IFERROR(1*_xll.BDH($A$1,$C$1,A397,A397),"–")</f>
        <v>–</v>
      </c>
      <c r="D397" s="71" t="str">
        <f t="shared" ref="D397:D399" ca="1" si="282">IF(TODAY()&gt;A396,IFERROR(AVERAGE(B392:B396)*1.05,"–"),"–")</f>
        <v>–</v>
      </c>
      <c r="E397" s="73" t="str">
        <f t="shared" ref="E397:E399" ca="1" si="283">IF(TODAY()&gt;A396,IFERROR(AVERAGE(C377:C396)*0.25,"–"),"–")</f>
        <v>–</v>
      </c>
      <c r="F397" s="73" t="e">
        <f t="shared" ref="F397:F399" ca="1" si="284">IF(TODAY()&gt;A396,AVERAGE(C272:C397),"–")</f>
        <v>#DIV/0!</v>
      </c>
      <c r="G397" s="74" t="str">
        <f t="shared" ref="G397:G399" ca="1" si="285">IFERROR(B397/B396-1,"–")</f>
        <v>–</v>
      </c>
      <c r="H397" s="74" t="str">
        <f ca="1">IFERROR(1*(($B397)/((_xll.BDH($H$1,$B$1,$A397,$A397)*100)/_xll.BDH($I$1,$B$1,$A397,$A397))-1),"–")</f>
        <v>–</v>
      </c>
      <c r="I397" s="71" t="str">
        <f ca="1">IFERROR(1*_xll.BDH($I$3,$B$1,A397,A397),"–")</f>
        <v>–</v>
      </c>
      <c r="J397" s="74" t="str">
        <f t="shared" ref="J397:J399" ca="1" si="286">IFERROR(I397/I396-1,"–")</f>
        <v>–</v>
      </c>
      <c r="K397" s="71" t="str">
        <f ca="1">IFERROR(1*_xll.BDH($K$3,$B$1,A397,A397),"–")</f>
        <v>–</v>
      </c>
      <c r="L397" s="74" t="str">
        <f t="shared" ref="L397:L399" ca="1" si="287">IFERROR(K397/K396-1,"–")</f>
        <v>–</v>
      </c>
      <c r="O397" s="12" t="str">
        <f t="shared" ref="O397:O399" ca="1" si="288">IF(B397&lt;&gt;"–",LARGE(O394:O396,1)+1,"–")</f>
        <v>–</v>
      </c>
      <c r="P397" s="12" t="str">
        <f t="shared" ref="P397:P399" ca="1" si="289">IF(I397&lt;&gt;"–",LARGE(P394:P396,1)+1,"–")</f>
        <v>–</v>
      </c>
      <c r="Q397" s="12" t="str">
        <f ca="1">IF(K397&lt;&gt;"–",LARGE($Q$4:Q396,1)+1,"–")</f>
        <v>–</v>
      </c>
    </row>
    <row r="398" spans="1:17" x14ac:dyDescent="0.2">
      <c r="A398" s="70">
        <f t="shared" ref="A398:A490" si="290">WORKDAY(A397,1,$S$4:$S$13)</f>
        <v>43180</v>
      </c>
      <c r="B398" s="71" t="str">
        <f ca="1">IFERROR(1*_xll.BDH($A$1,$B$1,A398,A398),"–")</f>
        <v>–</v>
      </c>
      <c r="C398" s="72" t="str">
        <f ca="1">IFERROR(1*_xll.BDH($A$1,$C$1,A398,A398),"–")</f>
        <v>–</v>
      </c>
      <c r="D398" s="71" t="str">
        <f t="shared" ca="1" si="282"/>
        <v>–</v>
      </c>
      <c r="E398" s="73" t="str">
        <f t="shared" ca="1" si="283"/>
        <v>–</v>
      </c>
      <c r="F398" s="73" t="e">
        <f t="shared" ca="1" si="284"/>
        <v>#DIV/0!</v>
      </c>
      <c r="G398" s="74" t="str">
        <f t="shared" ca="1" si="285"/>
        <v>–</v>
      </c>
      <c r="H398" s="74" t="str">
        <f ca="1">IFERROR(1*(($B398)/((_xll.BDH($H$1,$B$1,$A398,$A398)*100)/_xll.BDH($I$1,$B$1,$A398,$A398))-1),"–")</f>
        <v>–</v>
      </c>
      <c r="I398" s="71" t="str">
        <f ca="1">IFERROR(1*_xll.BDH($I$3,$B$1,A398,A398),"–")</f>
        <v>–</v>
      </c>
      <c r="J398" s="74" t="str">
        <f t="shared" ca="1" si="286"/>
        <v>–</v>
      </c>
      <c r="K398" s="71" t="str">
        <f ca="1">IFERROR(1*_xll.BDH($K$3,$B$1,A398,A398),"–")</f>
        <v>–</v>
      </c>
      <c r="L398" s="74" t="str">
        <f t="shared" ca="1" si="287"/>
        <v>–</v>
      </c>
      <c r="O398" s="12" t="str">
        <f t="shared" ca="1" si="288"/>
        <v>–</v>
      </c>
      <c r="P398" s="12" t="str">
        <f t="shared" ca="1" si="289"/>
        <v>–</v>
      </c>
      <c r="Q398" s="12" t="str">
        <f ca="1">IF(K398&lt;&gt;"–",LARGE($Q$4:Q397,1)+1,"–")</f>
        <v>–</v>
      </c>
    </row>
    <row r="399" spans="1:17" x14ac:dyDescent="0.2">
      <c r="A399" s="70">
        <f t="shared" si="290"/>
        <v>43181</v>
      </c>
      <c r="B399" s="71" t="str">
        <f ca="1">IFERROR(1*_xll.BDH($A$1,$B$1,A399,A399),"–")</f>
        <v>–</v>
      </c>
      <c r="C399" s="72" t="str">
        <f ca="1">IFERROR(1*_xll.BDH($A$1,$C$1,A399,A399),"–")</f>
        <v>–</v>
      </c>
      <c r="D399" s="71" t="str">
        <f t="shared" ca="1" si="282"/>
        <v>–</v>
      </c>
      <c r="E399" s="73" t="str">
        <f t="shared" ca="1" si="283"/>
        <v>–</v>
      </c>
      <c r="F399" s="73" t="e">
        <f t="shared" ca="1" si="284"/>
        <v>#DIV/0!</v>
      </c>
      <c r="G399" s="74" t="str">
        <f t="shared" ca="1" si="285"/>
        <v>–</v>
      </c>
      <c r="H399" s="74" t="str">
        <f ca="1">IFERROR(1*(($B399)/((_xll.BDH($H$1,$B$1,$A399,$A399)*100)/_xll.BDH($I$1,$B$1,$A399,$A399))-1),"–")</f>
        <v>–</v>
      </c>
      <c r="I399" s="71" t="str">
        <f ca="1">IFERROR(1*_xll.BDH($I$3,$B$1,A399,A399),"–")</f>
        <v>–</v>
      </c>
      <c r="J399" s="74" t="str">
        <f t="shared" ca="1" si="286"/>
        <v>–</v>
      </c>
      <c r="K399" s="71" t="str">
        <f ca="1">IFERROR(1*_xll.BDH($K$3,$B$1,A399,A399),"–")</f>
        <v>–</v>
      </c>
      <c r="L399" s="74" t="str">
        <f t="shared" ca="1" si="287"/>
        <v>–</v>
      </c>
      <c r="O399" s="12" t="str">
        <f t="shared" ca="1" si="288"/>
        <v>–</v>
      </c>
      <c r="P399" s="12" t="str">
        <f t="shared" ca="1" si="289"/>
        <v>–</v>
      </c>
      <c r="Q399" s="12" t="str">
        <f ca="1">IF(K399&lt;&gt;"–",LARGE($Q$4:Q398,1)+1,"–")</f>
        <v>–</v>
      </c>
    </row>
    <row r="400" spans="1:17" x14ac:dyDescent="0.2">
      <c r="A400" s="70">
        <f t="shared" si="290"/>
        <v>43182</v>
      </c>
      <c r="B400" s="71" t="str">
        <f ca="1">IFERROR(1*_xll.BDH($A$1,$B$1,A400,A400),"–")</f>
        <v>–</v>
      </c>
      <c r="C400" s="72" t="str">
        <f ca="1">IFERROR(1*_xll.BDH($A$1,$C$1,A400,A400),"–")</f>
        <v>–</v>
      </c>
      <c r="D400" s="71" t="str">
        <f t="shared" ref="D400" ca="1" si="291">IF(TODAY()&gt;A399,IFERROR(AVERAGE(B395:B399)*1.05,"–"),"–")</f>
        <v>–</v>
      </c>
      <c r="E400" s="73" t="str">
        <f t="shared" ref="E400" ca="1" si="292">IF(TODAY()&gt;A399,IFERROR(AVERAGE(C380:C399)*0.25,"–"),"–")</f>
        <v>–</v>
      </c>
      <c r="F400" s="73" t="e">
        <f t="shared" ref="F400" ca="1" si="293">IF(TODAY()&gt;A399,AVERAGE(C275:C400),"–")</f>
        <v>#DIV/0!</v>
      </c>
      <c r="G400" s="74" t="str">
        <f t="shared" ref="G400" ca="1" si="294">IFERROR(B400/B399-1,"–")</f>
        <v>–</v>
      </c>
      <c r="H400" s="74" t="str">
        <f ca="1">IFERROR(1*(($B400)/((_xll.BDH($H$1,$B$1,$A400,$A400)*100)/_xll.BDH($I$1,$B$1,$A400,$A400))-1),"–")</f>
        <v>–</v>
      </c>
      <c r="I400" s="71" t="str">
        <f ca="1">IFERROR(1*_xll.BDH($I$3,$B$1,A400,A400),"–")</f>
        <v>–</v>
      </c>
      <c r="J400" s="74" t="str">
        <f t="shared" ref="J400" ca="1" si="295">IFERROR(I400/I399-1,"–")</f>
        <v>–</v>
      </c>
      <c r="K400" s="71" t="str">
        <f ca="1">IFERROR(1*_xll.BDH($K$3,$B$1,A400,A400),"–")</f>
        <v>–</v>
      </c>
      <c r="L400" s="74" t="str">
        <f t="shared" ref="L400" ca="1" si="296">IFERROR(K400/K399-1,"–")</f>
        <v>–</v>
      </c>
      <c r="O400" s="12" t="str">
        <f t="shared" ref="O400" ca="1" si="297">IF(B400&lt;&gt;"–",LARGE(O397:O399,1)+1,"–")</f>
        <v>–</v>
      </c>
      <c r="P400" s="12" t="str">
        <f t="shared" ref="P400" ca="1" si="298">IF(I400&lt;&gt;"–",LARGE(P397:P399,1)+1,"–")</f>
        <v>–</v>
      </c>
      <c r="Q400" s="12" t="str">
        <f ca="1">IF(K400&lt;&gt;"–",LARGE($Q$4:Q399,1)+1,"–")</f>
        <v>–</v>
      </c>
    </row>
    <row r="401" spans="1:17" x14ac:dyDescent="0.2">
      <c r="A401" s="70">
        <f t="shared" si="290"/>
        <v>43185</v>
      </c>
      <c r="B401" s="71" t="str">
        <f ca="1">IFERROR(1*_xll.BDH($A$1,$B$1,A401,A401),"–")</f>
        <v>–</v>
      </c>
      <c r="C401" s="72" t="str">
        <f ca="1">IFERROR(1*_xll.BDH($A$1,$C$1,A401,A401),"–")</f>
        <v>–</v>
      </c>
      <c r="D401" s="71" t="str">
        <f t="shared" ref="D401" ca="1" si="299">IF(TODAY()&gt;A400,IFERROR(AVERAGE(B396:B400)*1.05,"–"),"–")</f>
        <v>–</v>
      </c>
      <c r="E401" s="73" t="str">
        <f t="shared" ref="E401" ca="1" si="300">IF(TODAY()&gt;A400,IFERROR(AVERAGE(C381:C400)*0.25,"–"),"–")</f>
        <v>–</v>
      </c>
      <c r="F401" s="73" t="e">
        <f t="shared" ref="F401" ca="1" si="301">IF(TODAY()&gt;A400,AVERAGE(C276:C401),"–")</f>
        <v>#DIV/0!</v>
      </c>
      <c r="G401" s="74" t="str">
        <f t="shared" ref="G401" ca="1" si="302">IFERROR(B401/B400-1,"–")</f>
        <v>–</v>
      </c>
      <c r="H401" s="74" t="str">
        <f ca="1">IFERROR(1*(($B401)/((_xll.BDH($H$1,$B$1,$A401,$A401)*100)/_xll.BDH($I$1,$B$1,$A401,$A401))-1),"–")</f>
        <v>–</v>
      </c>
      <c r="I401" s="71" t="str">
        <f ca="1">IFERROR(1*_xll.BDH($I$3,$B$1,A401,A401),"–")</f>
        <v>–</v>
      </c>
      <c r="J401" s="74" t="str">
        <f t="shared" ref="J401" ca="1" si="303">IFERROR(I401/I400-1,"–")</f>
        <v>–</v>
      </c>
      <c r="K401" s="71" t="str">
        <f ca="1">IFERROR(1*_xll.BDH($K$3,$B$1,A401,A401),"–")</f>
        <v>–</v>
      </c>
      <c r="L401" s="74" t="str">
        <f t="shared" ref="L401" ca="1" si="304">IFERROR(K401/K400-1,"–")</f>
        <v>–</v>
      </c>
      <c r="O401" s="12" t="str">
        <f t="shared" ref="O401" ca="1" si="305">IF(B401&lt;&gt;"–",LARGE(O398:O400,1)+1,"–")</f>
        <v>–</v>
      </c>
      <c r="P401" s="12" t="str">
        <f t="shared" ref="P401" ca="1" si="306">IF(I401&lt;&gt;"–",LARGE(P398:P400,1)+1,"–")</f>
        <v>–</v>
      </c>
      <c r="Q401" s="12" t="str">
        <f ca="1">IF(K401&lt;&gt;"–",LARGE($Q$4:Q400,1)+1,"–")</f>
        <v>–</v>
      </c>
    </row>
    <row r="402" spans="1:17" x14ac:dyDescent="0.2">
      <c r="A402" s="70">
        <f t="shared" si="290"/>
        <v>43186</v>
      </c>
      <c r="B402" s="71" t="str">
        <f ca="1">IFERROR(1*_xll.BDH($A$1,$B$1,A402,A402),"–")</f>
        <v>–</v>
      </c>
      <c r="C402" s="72" t="str">
        <f ca="1">IFERROR(1*_xll.BDH($A$1,$C$1,A402,A402),"–")</f>
        <v>–</v>
      </c>
      <c r="D402" s="71" t="str">
        <f t="shared" ref="D402:D403" ca="1" si="307">IF(TODAY()&gt;A401,IFERROR(AVERAGE(B397:B401)*1.05,"–"),"–")</f>
        <v>–</v>
      </c>
      <c r="E402" s="73" t="str">
        <f t="shared" ref="E402:E403" ca="1" si="308">IF(TODAY()&gt;A401,IFERROR(AVERAGE(C382:C401)*0.25,"–"),"–")</f>
        <v>–</v>
      </c>
      <c r="F402" s="73" t="e">
        <f t="shared" ref="F402:F403" ca="1" si="309">IF(TODAY()&gt;A401,AVERAGE(C277:C402),"–")</f>
        <v>#DIV/0!</v>
      </c>
      <c r="G402" s="74" t="str">
        <f t="shared" ref="G402:G403" ca="1" si="310">IFERROR(B402/B401-1,"–")</f>
        <v>–</v>
      </c>
      <c r="H402" s="74" t="str">
        <f ca="1">IFERROR(1*(($B402)/((_xll.BDH($H$1,$B$1,$A402,$A402)*100)/_xll.BDH($I$1,$B$1,$A402,$A402))-1),"–")</f>
        <v>–</v>
      </c>
      <c r="I402" s="71" t="str">
        <f ca="1">IFERROR(1*_xll.BDH($I$3,$B$1,A402,A402),"–")</f>
        <v>–</v>
      </c>
      <c r="J402" s="74" t="str">
        <f t="shared" ref="J402:J403" ca="1" si="311">IFERROR(I402/I401-1,"–")</f>
        <v>–</v>
      </c>
      <c r="K402" s="71" t="str">
        <f ca="1">IFERROR(1*_xll.BDH($K$3,$B$1,A402,A402),"–")</f>
        <v>–</v>
      </c>
      <c r="L402" s="74" t="str">
        <f t="shared" ref="L402:L403" ca="1" si="312">IFERROR(K402/K401-1,"–")</f>
        <v>–</v>
      </c>
      <c r="O402" s="12" t="str">
        <f t="shared" ref="O402:O403" ca="1" si="313">IF(B402&lt;&gt;"–",LARGE(O399:O401,1)+1,"–")</f>
        <v>–</v>
      </c>
      <c r="P402" s="12" t="str">
        <f t="shared" ref="P402:P403" ca="1" si="314">IF(I402&lt;&gt;"–",LARGE(P399:P401,1)+1,"–")</f>
        <v>–</v>
      </c>
      <c r="Q402" s="12" t="str">
        <f ca="1">IF(K402&lt;&gt;"–",LARGE($Q$4:Q401,1)+1,"–")</f>
        <v>–</v>
      </c>
    </row>
    <row r="403" spans="1:17" x14ac:dyDescent="0.2">
      <c r="A403" s="70">
        <f t="shared" si="290"/>
        <v>43187</v>
      </c>
      <c r="B403" s="71" t="str">
        <f ca="1">IFERROR(1*_xll.BDH($A$1,$B$1,A403,A403),"–")</f>
        <v>–</v>
      </c>
      <c r="C403" s="72" t="str">
        <f ca="1">IFERROR(1*_xll.BDH($A$1,$C$1,A403,A403),"–")</f>
        <v>–</v>
      </c>
      <c r="D403" s="71" t="str">
        <f t="shared" ca="1" si="307"/>
        <v>–</v>
      </c>
      <c r="E403" s="73" t="str">
        <f t="shared" ca="1" si="308"/>
        <v>–</v>
      </c>
      <c r="F403" s="73" t="e">
        <f t="shared" ca="1" si="309"/>
        <v>#DIV/0!</v>
      </c>
      <c r="G403" s="74" t="str">
        <f t="shared" ca="1" si="310"/>
        <v>–</v>
      </c>
      <c r="H403" s="74" t="str">
        <f ca="1">IFERROR(1*(($B403)/((_xll.BDH($H$1,$B$1,$A403,$A403)*100)/_xll.BDH($I$1,$B$1,$A403,$A403))-1),"–")</f>
        <v>–</v>
      </c>
      <c r="I403" s="71" t="str">
        <f ca="1">IFERROR(1*_xll.BDH($I$3,$B$1,A403,A403),"–")</f>
        <v>–</v>
      </c>
      <c r="J403" s="74" t="str">
        <f t="shared" ca="1" si="311"/>
        <v>–</v>
      </c>
      <c r="K403" s="71" t="str">
        <f ca="1">IFERROR(1*_xll.BDH($K$3,$B$1,A403,A403),"–")</f>
        <v>–</v>
      </c>
      <c r="L403" s="74" t="str">
        <f t="shared" ca="1" si="312"/>
        <v>–</v>
      </c>
      <c r="O403" s="12" t="str">
        <f t="shared" ca="1" si="313"/>
        <v>–</v>
      </c>
      <c r="P403" s="12" t="str">
        <f t="shared" ca="1" si="314"/>
        <v>–</v>
      </c>
      <c r="Q403" s="12" t="str">
        <f ca="1">IF(K403&lt;&gt;"–",LARGE($Q$4:Q402,1)+1,"–")</f>
        <v>–</v>
      </c>
    </row>
    <row r="404" spans="1:17" x14ac:dyDescent="0.2">
      <c r="A404" s="70">
        <f t="shared" si="290"/>
        <v>43188</v>
      </c>
      <c r="B404" s="71" t="str">
        <f ca="1">IFERROR(1*_xll.BDH($A$1,$B$1,A404,A404),"–")</f>
        <v>–</v>
      </c>
      <c r="C404" s="72" t="str">
        <f ca="1">IFERROR(1*_xll.BDH($A$1,$C$1,A404,A404),"–")</f>
        <v>–</v>
      </c>
      <c r="D404" s="71" t="str">
        <f t="shared" ref="D404" ca="1" si="315">IF(TODAY()&gt;A403,IFERROR(AVERAGE(B399:B403)*1.05,"–"),"–")</f>
        <v>–</v>
      </c>
      <c r="E404" s="73" t="str">
        <f t="shared" ref="E404" ca="1" si="316">IF(TODAY()&gt;A403,IFERROR(AVERAGE(C384:C403)*0.25,"–"),"–")</f>
        <v>–</v>
      </c>
      <c r="F404" s="73" t="e">
        <f t="shared" ref="F404" ca="1" si="317">IF(TODAY()&gt;A403,AVERAGE(C279:C404),"–")</f>
        <v>#DIV/0!</v>
      </c>
      <c r="G404" s="74" t="str">
        <f t="shared" ref="G404" ca="1" si="318">IFERROR(B404/B403-1,"–")</f>
        <v>–</v>
      </c>
      <c r="H404" s="74" t="str">
        <f ca="1">IFERROR(1*(($B404)/((_xll.BDH($H$1,$B$1,$A404,$A404)*100)/_xll.BDH($I$1,$B$1,$A404,$A404))-1),"–")</f>
        <v>–</v>
      </c>
      <c r="I404" s="71" t="str">
        <f ca="1">IFERROR(1*_xll.BDH($I$3,$B$1,A404,A404),"–")</f>
        <v>–</v>
      </c>
      <c r="J404" s="74" t="str">
        <f t="shared" ref="J404" ca="1" si="319">IFERROR(I404/I403-1,"–")</f>
        <v>–</v>
      </c>
      <c r="K404" s="71" t="str">
        <f ca="1">IFERROR(1*_xll.BDH($K$3,$B$1,A404,A404),"–")</f>
        <v>–</v>
      </c>
      <c r="L404" s="74" t="str">
        <f t="shared" ref="L404" ca="1" si="320">IFERROR(K404/K403-1,"–")</f>
        <v>–</v>
      </c>
      <c r="O404" s="12" t="str">
        <f t="shared" ref="O404" ca="1" si="321">IF(B404&lt;&gt;"–",LARGE(O401:O403,1)+1,"–")</f>
        <v>–</v>
      </c>
      <c r="P404" s="12" t="str">
        <f t="shared" ref="P404" ca="1" si="322">IF(I404&lt;&gt;"–",LARGE(P401:P403,1)+1,"–")</f>
        <v>–</v>
      </c>
      <c r="Q404" s="12" t="str">
        <f ca="1">IF(K404&lt;&gt;"–",LARGE($Q$4:Q403,1)+1,"–")</f>
        <v>–</v>
      </c>
    </row>
    <row r="405" spans="1:17" x14ac:dyDescent="0.2">
      <c r="A405" s="70">
        <f t="shared" si="290"/>
        <v>43189</v>
      </c>
      <c r="B405" s="71">
        <v>3611</v>
      </c>
      <c r="C405" s="72">
        <v>4557319</v>
      </c>
      <c r="D405" s="71" t="str">
        <f t="shared" ref="D405:D408" ca="1" si="323">IF(TODAY()&gt;A404,IFERROR(AVERAGE(B400:B404)*1.05,"–"),"–")</f>
        <v>–</v>
      </c>
      <c r="E405" s="73" t="str">
        <f t="shared" ref="E405:E408" ca="1" si="324">IF(TODAY()&gt;A404,IFERROR(AVERAGE(C385:C404)*0.25,"–"),"–")</f>
        <v>–</v>
      </c>
      <c r="F405" s="73">
        <f t="shared" ref="F405:F408" ca="1" si="325">IF(TODAY()&gt;A404,AVERAGE(C280:C405),"–")</f>
        <v>4557319</v>
      </c>
      <c r="G405" s="74" t="str">
        <f t="shared" ref="G405:G408" ca="1" si="326">IFERROR(B405/B404-1,"–")</f>
        <v>–</v>
      </c>
      <c r="H405" s="74">
        <v>-9.3127400275103134E-2</v>
      </c>
      <c r="I405" s="71">
        <v>449.66</v>
      </c>
      <c r="J405" s="74">
        <v>1.5561126544255677E-2</v>
      </c>
      <c r="K405" s="71">
        <v>7056.61</v>
      </c>
      <c r="L405" s="74">
        <v>1.6849450795912713E-3</v>
      </c>
      <c r="O405" s="12" t="e">
        <f t="shared" ref="O405:O408" ca="1" si="327">IF(B405&lt;&gt;"–",LARGE(O402:O404,1)+1,"–")</f>
        <v>#NUM!</v>
      </c>
      <c r="P405" s="12" t="e">
        <f t="shared" ref="P405:P408" ca="1" si="328">IF(I405&lt;&gt;"–",LARGE(P402:P404,1)+1,"–")</f>
        <v>#NUM!</v>
      </c>
      <c r="Q405" s="12">
        <f ca="1">IF(K405&lt;&gt;"–",LARGE($Q$4:Q404,1)+1,"–")</f>
        <v>2</v>
      </c>
    </row>
    <row r="406" spans="1:17" x14ac:dyDescent="0.2">
      <c r="A406" s="70">
        <f t="shared" si="290"/>
        <v>43192</v>
      </c>
      <c r="B406" s="71">
        <v>3611</v>
      </c>
      <c r="C406" s="72">
        <v>4557319</v>
      </c>
      <c r="D406" s="71">
        <f t="shared" ca="1" si="323"/>
        <v>3791.55</v>
      </c>
      <c r="E406" s="73">
        <f t="shared" ca="1" si="324"/>
        <v>1139329.75</v>
      </c>
      <c r="F406" s="73">
        <f t="shared" ca="1" si="325"/>
        <v>4557319</v>
      </c>
      <c r="G406" s="74">
        <f t="shared" si="326"/>
        <v>0</v>
      </c>
      <c r="H406" s="74">
        <v>-9.3127400275103134E-2</v>
      </c>
      <c r="I406" s="71">
        <v>449.66</v>
      </c>
      <c r="J406" s="74">
        <v>1.5561126544255677E-2</v>
      </c>
      <c r="K406" s="71">
        <v>7056.61</v>
      </c>
      <c r="L406" s="74">
        <v>1.6849450795912713E-3</v>
      </c>
      <c r="O406" s="12" t="e">
        <f t="shared" ca="1" si="327"/>
        <v>#NUM!</v>
      </c>
      <c r="P406" s="12" t="e">
        <f t="shared" ca="1" si="328"/>
        <v>#NUM!</v>
      </c>
      <c r="Q406" s="12">
        <f ca="1">IF(K406&lt;&gt;"–",LARGE($Q$4:Q405,1)+1,"–")</f>
        <v>3</v>
      </c>
    </row>
    <row r="407" spans="1:17" x14ac:dyDescent="0.2">
      <c r="A407" s="70">
        <f t="shared" si="290"/>
        <v>43193</v>
      </c>
      <c r="B407" s="71" t="str">
        <f ca="1">IFERROR(1*_xll.BDH($A$1,$B$1,A407,A407),"–")</f>
        <v>–</v>
      </c>
      <c r="C407" s="72" t="str">
        <f ca="1">IFERROR(1*_xll.BDH($A$1,$C$1,A407,A407),"–")</f>
        <v>–</v>
      </c>
      <c r="D407" s="71">
        <f t="shared" ca="1" si="323"/>
        <v>3791.55</v>
      </c>
      <c r="E407" s="73">
        <f t="shared" ca="1" si="324"/>
        <v>1139329.75</v>
      </c>
      <c r="F407" s="73">
        <f t="shared" ca="1" si="325"/>
        <v>4557319</v>
      </c>
      <c r="G407" s="74" t="str">
        <f t="shared" ca="1" si="326"/>
        <v>–</v>
      </c>
      <c r="H407" s="74" t="str">
        <f ca="1">IFERROR(1*(($B407)/((_xll.BDH($H$1,$B$1,$A407,$A407)*100)/_xll.BDH($I$1,$B$1,$A407,$A407))-1),"–")</f>
        <v>–</v>
      </c>
      <c r="I407" s="71" t="str">
        <f ca="1">IFERROR(1*_xll.BDH($I$3,$B$1,A407,A407),"–")</f>
        <v>–</v>
      </c>
      <c r="J407" s="74" t="str">
        <f t="shared" ref="J407:J408" ca="1" si="329">IFERROR(I407/I406-1,"–")</f>
        <v>–</v>
      </c>
      <c r="K407" s="71" t="str">
        <f ca="1">IFERROR(1*_xll.BDH($K$3,$B$1,A407,A407),"–")</f>
        <v>–</v>
      </c>
      <c r="L407" s="74" t="str">
        <f t="shared" ref="L407:L408" ca="1" si="330">IFERROR(K407/K406-1,"–")</f>
        <v>–</v>
      </c>
      <c r="O407" s="12" t="str">
        <f t="shared" ca="1" si="327"/>
        <v>–</v>
      </c>
      <c r="P407" s="12" t="str">
        <f t="shared" ca="1" si="328"/>
        <v>–</v>
      </c>
      <c r="Q407" s="12" t="str">
        <f ca="1">IF(K407&lt;&gt;"–",LARGE($Q$4:Q406,1)+1,"–")</f>
        <v>–</v>
      </c>
    </row>
    <row r="408" spans="1:17" x14ac:dyDescent="0.2">
      <c r="A408" s="70">
        <f t="shared" si="290"/>
        <v>43194</v>
      </c>
      <c r="B408" s="71" t="str">
        <f ca="1">IFERROR(1*_xll.BDH($A$1,$B$1,A408,A408),"–")</f>
        <v>–</v>
      </c>
      <c r="C408" s="72" t="str">
        <f ca="1">IFERROR(1*_xll.BDH($A$1,$C$1,A408,A408),"–")</f>
        <v>–</v>
      </c>
      <c r="D408" s="71">
        <f t="shared" ca="1" si="323"/>
        <v>3791.55</v>
      </c>
      <c r="E408" s="73">
        <f t="shared" ca="1" si="324"/>
        <v>1139329.75</v>
      </c>
      <c r="F408" s="73">
        <f t="shared" ca="1" si="325"/>
        <v>4557319</v>
      </c>
      <c r="G408" s="74" t="str">
        <f t="shared" ca="1" si="326"/>
        <v>–</v>
      </c>
      <c r="H408" s="74" t="str">
        <f ca="1">IFERROR(1*(($B408)/((_xll.BDH($H$1,$B$1,$A408,$A408)*100)/_xll.BDH($I$1,$B$1,$A408,$A408))-1),"–")</f>
        <v>–</v>
      </c>
      <c r="I408" s="71" t="str">
        <f ca="1">IFERROR(1*_xll.BDH($I$3,$B$1,A408,A408),"–")</f>
        <v>–</v>
      </c>
      <c r="J408" s="74" t="str">
        <f t="shared" ca="1" si="329"/>
        <v>–</v>
      </c>
      <c r="K408" s="71" t="str">
        <f ca="1">IFERROR(1*_xll.BDH($K$3,$B$1,A408,A408),"–")</f>
        <v>–</v>
      </c>
      <c r="L408" s="74" t="str">
        <f t="shared" ca="1" si="330"/>
        <v>–</v>
      </c>
      <c r="O408" s="12" t="str">
        <f t="shared" ca="1" si="327"/>
        <v>–</v>
      </c>
      <c r="P408" s="12" t="str">
        <f t="shared" ca="1" si="328"/>
        <v>–</v>
      </c>
      <c r="Q408" s="12" t="str">
        <f ca="1">IF(K408&lt;&gt;"–",LARGE($Q$4:Q407,1)+1,"–")</f>
        <v>–</v>
      </c>
    </row>
    <row r="409" spans="1:17" x14ac:dyDescent="0.2">
      <c r="A409" s="70">
        <f t="shared" si="290"/>
        <v>43195</v>
      </c>
      <c r="B409" s="71" t="str">
        <f ca="1">IFERROR(1*_xll.BDH($A$1,$B$1,A409,A409),"–")</f>
        <v>–</v>
      </c>
      <c r="C409" s="72" t="str">
        <f ca="1">IFERROR(1*_xll.BDH($A$1,$C$1,A409,A409),"–")</f>
        <v>–</v>
      </c>
      <c r="D409" s="71">
        <f t="shared" ref="D409:D411" ca="1" si="331">IF(TODAY()&gt;A408,IFERROR(AVERAGE(B404:B408)*1.05,"–"),"–")</f>
        <v>3791.55</v>
      </c>
      <c r="E409" s="73">
        <f t="shared" ref="E409:E411" ca="1" si="332">IF(TODAY()&gt;A408,IFERROR(AVERAGE(C389:C408)*0.25,"–"),"–")</f>
        <v>1139329.75</v>
      </c>
      <c r="F409" s="73">
        <f t="shared" ref="F409:F411" ca="1" si="333">IF(TODAY()&gt;A408,AVERAGE(C284:C409),"–")</f>
        <v>4557319</v>
      </c>
      <c r="G409" s="74" t="str">
        <f t="shared" ref="G409:G411" ca="1" si="334">IFERROR(B409/B408-1,"–")</f>
        <v>–</v>
      </c>
      <c r="H409" s="74" t="str">
        <f ca="1">IFERROR(1*(($B409)/((_xll.BDH($H$1,$B$1,$A409,$A409)*100)/_xll.BDH($I$1,$B$1,$A409,$A409))-1),"–")</f>
        <v>–</v>
      </c>
      <c r="I409" s="71" t="str">
        <f ca="1">IFERROR(1*_xll.BDH($I$3,$B$1,A409,A409),"–")</f>
        <v>–</v>
      </c>
      <c r="J409" s="74" t="str">
        <f t="shared" ref="J409:J411" ca="1" si="335">IFERROR(I409/I408-1,"–")</f>
        <v>–</v>
      </c>
      <c r="K409" s="71" t="str">
        <f ca="1">IFERROR(1*_xll.BDH($K$3,$B$1,A409,A409),"–")</f>
        <v>–</v>
      </c>
      <c r="L409" s="74" t="str">
        <f t="shared" ref="L409:L411" ca="1" si="336">IFERROR(K409/K408-1,"–")</f>
        <v>–</v>
      </c>
      <c r="O409" s="12" t="str">
        <f t="shared" ref="O409:O411" ca="1" si="337">IF(B409&lt;&gt;"–",LARGE(O406:O408,1)+1,"–")</f>
        <v>–</v>
      </c>
      <c r="P409" s="12" t="str">
        <f t="shared" ref="P409:P411" ca="1" si="338">IF(I409&lt;&gt;"–",LARGE(P406:P408,1)+1,"–")</f>
        <v>–</v>
      </c>
      <c r="Q409" s="12" t="str">
        <f ca="1">IF(K409&lt;&gt;"–",LARGE($Q$4:Q408,1)+1,"–")</f>
        <v>–</v>
      </c>
    </row>
    <row r="410" spans="1:17" x14ac:dyDescent="0.2">
      <c r="A410" s="70">
        <f t="shared" si="290"/>
        <v>43196</v>
      </c>
      <c r="B410" s="71" t="str">
        <f ca="1">IFERROR(1*_xll.BDH($A$1,$B$1,A410,A410),"–")</f>
        <v>–</v>
      </c>
      <c r="C410" s="72" t="str">
        <f ca="1">IFERROR(1*_xll.BDH($A$1,$C$1,A410,A410),"–")</f>
        <v>–</v>
      </c>
      <c r="D410" s="71">
        <f t="shared" ca="1" si="331"/>
        <v>3791.55</v>
      </c>
      <c r="E410" s="73">
        <f t="shared" ca="1" si="332"/>
        <v>1139329.75</v>
      </c>
      <c r="F410" s="73">
        <f t="shared" ca="1" si="333"/>
        <v>4557319</v>
      </c>
      <c r="G410" s="74" t="str">
        <f t="shared" ca="1" si="334"/>
        <v>–</v>
      </c>
      <c r="H410" s="74" t="str">
        <f ca="1">IFERROR(1*(($B410)/((_xll.BDH($H$1,$B$1,$A410,$A410)*100)/_xll.BDH($I$1,$B$1,$A410,$A410))-1),"–")</f>
        <v>–</v>
      </c>
      <c r="I410" s="71" t="str">
        <f ca="1">IFERROR(1*_xll.BDH($I$3,$B$1,A410,A410),"–")</f>
        <v>–</v>
      </c>
      <c r="J410" s="74" t="str">
        <f t="shared" ca="1" si="335"/>
        <v>–</v>
      </c>
      <c r="K410" s="71" t="str">
        <f ca="1">IFERROR(1*_xll.BDH($K$3,$B$1,A410,A410),"–")</f>
        <v>–</v>
      </c>
      <c r="L410" s="74" t="str">
        <f t="shared" ca="1" si="336"/>
        <v>–</v>
      </c>
      <c r="O410" s="12" t="str">
        <f t="shared" ca="1" si="337"/>
        <v>–</v>
      </c>
      <c r="P410" s="12" t="str">
        <f t="shared" ca="1" si="338"/>
        <v>–</v>
      </c>
      <c r="Q410" s="12" t="str">
        <f ca="1">IF(K410&lt;&gt;"–",LARGE($Q$4:Q409,1)+1,"–")</f>
        <v>–</v>
      </c>
    </row>
    <row r="411" spans="1:17" x14ac:dyDescent="0.2">
      <c r="A411" s="70">
        <f t="shared" si="290"/>
        <v>43199</v>
      </c>
      <c r="B411" s="71" t="str">
        <f ca="1">IFERROR(1*_xll.BDH($A$1,$B$1,A411,A411),"–")</f>
        <v>–</v>
      </c>
      <c r="C411" s="72" t="str">
        <f ca="1">IFERROR(1*_xll.BDH($A$1,$C$1,A411,A411),"–")</f>
        <v>–</v>
      </c>
      <c r="D411" s="71">
        <f t="shared" ca="1" si="331"/>
        <v>3791.55</v>
      </c>
      <c r="E411" s="73">
        <f t="shared" ca="1" si="332"/>
        <v>1139329.75</v>
      </c>
      <c r="F411" s="73">
        <f t="shared" ca="1" si="333"/>
        <v>4557319</v>
      </c>
      <c r="G411" s="74" t="str">
        <f t="shared" ca="1" si="334"/>
        <v>–</v>
      </c>
      <c r="H411" s="74" t="str">
        <f ca="1">IFERROR(1*(($B411)/((_xll.BDH($H$1,$B$1,$A411,$A411)*100)/_xll.BDH($I$1,$B$1,$A411,$A411))-1),"–")</f>
        <v>–</v>
      </c>
      <c r="I411" s="71" t="str">
        <f ca="1">IFERROR(1*_xll.BDH($I$3,$B$1,A411,A411),"–")</f>
        <v>–</v>
      </c>
      <c r="J411" s="74" t="str">
        <f t="shared" ca="1" si="335"/>
        <v>–</v>
      </c>
      <c r="K411" s="71" t="str">
        <f ca="1">IFERROR(1*_xll.BDH($K$3,$B$1,A411,A411),"–")</f>
        <v>–</v>
      </c>
      <c r="L411" s="74" t="str">
        <f t="shared" ca="1" si="336"/>
        <v>–</v>
      </c>
      <c r="O411" s="12" t="str">
        <f t="shared" ca="1" si="337"/>
        <v>–</v>
      </c>
      <c r="P411" s="12" t="str">
        <f t="shared" ca="1" si="338"/>
        <v>–</v>
      </c>
      <c r="Q411" s="12" t="str">
        <f ca="1">IF(K411&lt;&gt;"–",LARGE($Q$4:Q410,1)+1,"–")</f>
        <v>–</v>
      </c>
    </row>
    <row r="412" spans="1:17" x14ac:dyDescent="0.2">
      <c r="A412" s="70">
        <f t="shared" si="290"/>
        <v>43200</v>
      </c>
      <c r="B412" s="71" t="str">
        <f ca="1">IFERROR(1*_xll.BDH($A$1,$B$1,A412,A412),"–")</f>
        <v>–</v>
      </c>
      <c r="C412" s="72" t="str">
        <f ca="1">IFERROR(1*_xll.BDH($A$1,$C$1,A412,A412),"–")</f>
        <v>–</v>
      </c>
      <c r="D412" s="71" t="str">
        <f t="shared" ref="D412" ca="1" si="339">IF(TODAY()&gt;A411,IFERROR(AVERAGE(B407:B411)*1.05,"–"),"–")</f>
        <v>–</v>
      </c>
      <c r="E412" s="73">
        <f t="shared" ref="E412" ca="1" si="340">IF(TODAY()&gt;A411,IFERROR(AVERAGE(C392:C411)*0.25,"–"),"–")</f>
        <v>1139329.75</v>
      </c>
      <c r="F412" s="73">
        <f t="shared" ref="F412" ca="1" si="341">IF(TODAY()&gt;A411,AVERAGE(C287:C412),"–")</f>
        <v>4557319</v>
      </c>
      <c r="G412" s="74" t="str">
        <f t="shared" ref="G412" ca="1" si="342">IFERROR(B412/B411-1,"–")</f>
        <v>–</v>
      </c>
      <c r="H412" s="74" t="str">
        <f ca="1">IFERROR(1*(($B412)/((_xll.BDH($H$1,$B$1,$A412,$A412)*100)/_xll.BDH($I$1,$B$1,$A412,$A412))-1),"–")</f>
        <v>–</v>
      </c>
      <c r="I412" s="71" t="str">
        <f ca="1">IFERROR(1*_xll.BDH($I$3,$B$1,A412,A412),"–")</f>
        <v>–</v>
      </c>
      <c r="J412" s="74" t="str">
        <f t="shared" ref="J412" ca="1" si="343">IFERROR(I412/I411-1,"–")</f>
        <v>–</v>
      </c>
      <c r="K412" s="71" t="str">
        <f ca="1">IFERROR(1*_xll.BDH($K$3,$B$1,A412,A412),"–")</f>
        <v>–</v>
      </c>
      <c r="L412" s="74" t="str">
        <f t="shared" ref="L412" ca="1" si="344">IFERROR(K412/K411-1,"–")</f>
        <v>–</v>
      </c>
      <c r="O412" s="12" t="str">
        <f t="shared" ref="O412" ca="1" si="345">IF(B412&lt;&gt;"–",LARGE(O409:O411,1)+1,"–")</f>
        <v>–</v>
      </c>
      <c r="P412" s="12" t="str">
        <f t="shared" ref="P412" ca="1" si="346">IF(I412&lt;&gt;"–",LARGE(P409:P411,1)+1,"–")</f>
        <v>–</v>
      </c>
      <c r="Q412" s="12" t="str">
        <f ca="1">IF(K412&lt;&gt;"–",LARGE($Q$4:Q411,1)+1,"–")</f>
        <v>–</v>
      </c>
    </row>
    <row r="413" spans="1:17" x14ac:dyDescent="0.2">
      <c r="A413" s="70">
        <f t="shared" si="290"/>
        <v>43201</v>
      </c>
      <c r="B413" s="71" t="str">
        <f ca="1">IFERROR(1*_xll.BDH($A$1,$B$1,A413,A413),"–")</f>
        <v>–</v>
      </c>
      <c r="C413" s="72" t="str">
        <f ca="1">IFERROR(1*_xll.BDH($A$1,$C$1,A413,A413),"–")</f>
        <v>–</v>
      </c>
      <c r="D413" s="71" t="str">
        <f t="shared" ref="D413:D415" ca="1" si="347">IF(TODAY()&gt;A412,IFERROR(AVERAGE(B408:B412)*1.05,"–"),"–")</f>
        <v>–</v>
      </c>
      <c r="E413" s="73">
        <f t="shared" ref="E413:E415" ca="1" si="348">IF(TODAY()&gt;A412,IFERROR(AVERAGE(C393:C412)*0.25,"–"),"–")</f>
        <v>1139329.75</v>
      </c>
      <c r="F413" s="73">
        <f t="shared" ref="F413:F415" ca="1" si="349">IF(TODAY()&gt;A412,AVERAGE(C288:C413),"–")</f>
        <v>4557319</v>
      </c>
      <c r="G413" s="74" t="str">
        <f t="shared" ref="G413:G415" ca="1" si="350">IFERROR(B413/B412-1,"–")</f>
        <v>–</v>
      </c>
      <c r="H413" s="74" t="str">
        <f ca="1">IFERROR(1*(($B413)/((_xll.BDH($H$1,$B$1,$A413,$A413)*100)/_xll.BDH($I$1,$B$1,$A413,$A413))-1),"–")</f>
        <v>–</v>
      </c>
      <c r="I413" s="71" t="str">
        <f ca="1">IFERROR(1*_xll.BDH($I$3,$B$1,A413,A413),"–")</f>
        <v>–</v>
      </c>
      <c r="J413" s="74" t="str">
        <f t="shared" ref="J413:J415" ca="1" si="351">IFERROR(I413/I412-1,"–")</f>
        <v>–</v>
      </c>
      <c r="K413" s="71" t="str">
        <f ca="1">IFERROR(1*_xll.BDH($K$3,$B$1,A413,A413),"–")</f>
        <v>–</v>
      </c>
      <c r="L413" s="74" t="str">
        <f t="shared" ref="L413:L415" ca="1" si="352">IFERROR(K413/K412-1,"–")</f>
        <v>–</v>
      </c>
      <c r="O413" s="12" t="str">
        <f t="shared" ref="O413:O415" ca="1" si="353">IF(B413&lt;&gt;"–",LARGE(O410:O412,1)+1,"–")</f>
        <v>–</v>
      </c>
      <c r="P413" s="12" t="str">
        <f t="shared" ref="P413:P415" ca="1" si="354">IF(I413&lt;&gt;"–",LARGE(P410:P412,1)+1,"–")</f>
        <v>–</v>
      </c>
      <c r="Q413" s="12" t="str">
        <f ca="1">IF(K413&lt;&gt;"–",LARGE($Q$4:Q412,1)+1,"–")</f>
        <v>–</v>
      </c>
    </row>
    <row r="414" spans="1:17" x14ac:dyDescent="0.2">
      <c r="A414" s="70">
        <f t="shared" si="290"/>
        <v>43202</v>
      </c>
      <c r="B414" s="71" t="str">
        <f ca="1">IFERROR(1*_xll.BDH($A$1,$B$1,A414,A414),"–")</f>
        <v>–</v>
      </c>
      <c r="C414" s="72" t="str">
        <f ca="1">IFERROR(1*_xll.BDH($A$1,$C$1,A414,A414),"–")</f>
        <v>–</v>
      </c>
      <c r="D414" s="71" t="str">
        <f t="shared" ca="1" si="347"/>
        <v>–</v>
      </c>
      <c r="E414" s="73">
        <f t="shared" ca="1" si="348"/>
        <v>1139329.75</v>
      </c>
      <c r="F414" s="73">
        <f t="shared" ca="1" si="349"/>
        <v>4557319</v>
      </c>
      <c r="G414" s="74" t="str">
        <f t="shared" ca="1" si="350"/>
        <v>–</v>
      </c>
      <c r="H414" s="74" t="str">
        <f ca="1">IFERROR(1*(($B414)/((_xll.BDH($H$1,$B$1,$A414,$A414)*100)/_xll.BDH($I$1,$B$1,$A414,$A414))-1),"–")</f>
        <v>–</v>
      </c>
      <c r="I414" s="71" t="str">
        <f ca="1">IFERROR(1*_xll.BDH($I$3,$B$1,A414,A414),"–")</f>
        <v>–</v>
      </c>
      <c r="J414" s="74" t="str">
        <f t="shared" ca="1" si="351"/>
        <v>–</v>
      </c>
      <c r="K414" s="71" t="str">
        <f ca="1">IFERROR(1*_xll.BDH($K$3,$B$1,A414,A414),"–")</f>
        <v>–</v>
      </c>
      <c r="L414" s="74" t="str">
        <f t="shared" ca="1" si="352"/>
        <v>–</v>
      </c>
      <c r="O414" s="12" t="str">
        <f t="shared" ca="1" si="353"/>
        <v>–</v>
      </c>
      <c r="P414" s="12" t="str">
        <f t="shared" ca="1" si="354"/>
        <v>–</v>
      </c>
      <c r="Q414" s="12" t="str">
        <f ca="1">IF(K414&lt;&gt;"–",LARGE($Q$4:Q413,1)+1,"–")</f>
        <v>–</v>
      </c>
    </row>
    <row r="415" spans="1:17" x14ac:dyDescent="0.2">
      <c r="A415" s="70">
        <f t="shared" si="290"/>
        <v>43203</v>
      </c>
      <c r="B415" s="71" t="str">
        <f ca="1">IFERROR(1*_xll.BDH($A$1,$B$1,A415,A415),"–")</f>
        <v>–</v>
      </c>
      <c r="C415" s="72" t="str">
        <f ca="1">IFERROR(1*_xll.BDH($A$1,$C$1,A415,A415),"–")</f>
        <v>–</v>
      </c>
      <c r="D415" s="71" t="str">
        <f t="shared" ca="1" si="347"/>
        <v>–</v>
      </c>
      <c r="E415" s="73">
        <f t="shared" ca="1" si="348"/>
        <v>1139329.75</v>
      </c>
      <c r="F415" s="73">
        <f t="shared" ca="1" si="349"/>
        <v>4557319</v>
      </c>
      <c r="G415" s="74" t="str">
        <f t="shared" ca="1" si="350"/>
        <v>–</v>
      </c>
      <c r="H415" s="74" t="str">
        <f ca="1">IFERROR(1*(($B415)/((_xll.BDH($H$1,$B$1,$A415,$A415)*100)/_xll.BDH($I$1,$B$1,$A415,$A415))-1),"–")</f>
        <v>–</v>
      </c>
      <c r="I415" s="71" t="str">
        <f ca="1">IFERROR(1*_xll.BDH($I$3,$B$1,A415,A415),"–")</f>
        <v>–</v>
      </c>
      <c r="J415" s="74" t="str">
        <f t="shared" ca="1" si="351"/>
        <v>–</v>
      </c>
      <c r="K415" s="71" t="str">
        <f ca="1">IFERROR(1*_xll.BDH($K$3,$B$1,A415,A415),"–")</f>
        <v>–</v>
      </c>
      <c r="L415" s="74" t="str">
        <f t="shared" ca="1" si="352"/>
        <v>–</v>
      </c>
      <c r="O415" s="12" t="str">
        <f t="shared" ca="1" si="353"/>
        <v>–</v>
      </c>
      <c r="P415" s="12" t="str">
        <f t="shared" ca="1" si="354"/>
        <v>–</v>
      </c>
      <c r="Q415" s="12" t="str">
        <f ca="1">IF(K415&lt;&gt;"–",LARGE($Q$4:Q414,1)+1,"–")</f>
        <v>–</v>
      </c>
    </row>
    <row r="416" spans="1:17" x14ac:dyDescent="0.2">
      <c r="A416" s="70">
        <f t="shared" si="290"/>
        <v>43206</v>
      </c>
      <c r="B416" s="71" t="str">
        <f ca="1">IFERROR(1*_xll.BDH($A$1,$B$1,A416,A416),"–")</f>
        <v>–</v>
      </c>
      <c r="C416" s="72" t="str">
        <f ca="1">IFERROR(1*_xll.BDH($A$1,$C$1,A416,A416),"–")</f>
        <v>–</v>
      </c>
      <c r="D416" s="71" t="str">
        <f t="shared" ref="D416" ca="1" si="355">IF(TODAY()&gt;A415,IFERROR(AVERAGE(B411:B415)*1.05,"–"),"–")</f>
        <v>–</v>
      </c>
      <c r="E416" s="73">
        <f t="shared" ref="E416" ca="1" si="356">IF(TODAY()&gt;A415,IFERROR(AVERAGE(C396:C415)*0.25,"–"),"–")</f>
        <v>1139329.75</v>
      </c>
      <c r="F416" s="73">
        <f t="shared" ref="F416" ca="1" si="357">IF(TODAY()&gt;A415,AVERAGE(C291:C416),"–")</f>
        <v>4557319</v>
      </c>
      <c r="G416" s="74" t="str">
        <f t="shared" ref="G416" ca="1" si="358">IFERROR(B416/B415-1,"–")</f>
        <v>–</v>
      </c>
      <c r="H416" s="74" t="str">
        <f ca="1">IFERROR(1*(($B416)/((_xll.BDH($H$1,$B$1,$A416,$A416)*100)/_xll.BDH($I$1,$B$1,$A416,$A416))-1),"–")</f>
        <v>–</v>
      </c>
      <c r="I416" s="71" t="str">
        <f ca="1">IFERROR(1*_xll.BDH($I$3,$B$1,A416,A416),"–")</f>
        <v>–</v>
      </c>
      <c r="J416" s="74" t="str">
        <f t="shared" ref="J416" ca="1" si="359">IFERROR(I416/I415-1,"–")</f>
        <v>–</v>
      </c>
      <c r="K416" s="71" t="str">
        <f ca="1">IFERROR(1*_xll.BDH($K$3,$B$1,A416,A416),"–")</f>
        <v>–</v>
      </c>
      <c r="L416" s="74" t="str">
        <f t="shared" ref="L416" ca="1" si="360">IFERROR(K416/K415-1,"–")</f>
        <v>–</v>
      </c>
      <c r="O416" s="12" t="str">
        <f t="shared" ref="O416" ca="1" si="361">IF(B416&lt;&gt;"–",LARGE(O413:O415,1)+1,"–")</f>
        <v>–</v>
      </c>
      <c r="P416" s="12" t="str">
        <f t="shared" ref="P416" ca="1" si="362">IF(I416&lt;&gt;"–",LARGE(P413:P415,1)+1,"–")</f>
        <v>–</v>
      </c>
      <c r="Q416" s="12" t="str">
        <f ca="1">IF(K416&lt;&gt;"–",LARGE($Q$4:Q415,1)+1,"–")</f>
        <v>–</v>
      </c>
    </row>
    <row r="417" spans="1:17" x14ac:dyDescent="0.2">
      <c r="A417" s="70">
        <f t="shared" si="290"/>
        <v>43207</v>
      </c>
      <c r="B417" s="71" t="str">
        <f ca="1">IFERROR(1*_xll.BDH($A$1,$B$1,A417,A417),"–")</f>
        <v>–</v>
      </c>
      <c r="C417" s="72" t="str">
        <f ca="1">IFERROR(1*_xll.BDH($A$1,$C$1,A417,A417),"–")</f>
        <v>–</v>
      </c>
      <c r="D417" s="71" t="str">
        <f t="shared" ref="D417" ca="1" si="363">IF(TODAY()&gt;A416,IFERROR(AVERAGE(B412:B416)*1.05,"–"),"–")</f>
        <v>–</v>
      </c>
      <c r="E417" s="73">
        <f t="shared" ref="E417" ca="1" si="364">IF(TODAY()&gt;A416,IFERROR(AVERAGE(C397:C416)*0.25,"–"),"–")</f>
        <v>1139329.75</v>
      </c>
      <c r="F417" s="73">
        <f t="shared" ref="F417" ca="1" si="365">IF(TODAY()&gt;A416,AVERAGE(C292:C417),"–")</f>
        <v>4557319</v>
      </c>
      <c r="G417" s="74" t="str">
        <f t="shared" ref="G417" ca="1" si="366">IFERROR(B417/B416-1,"–")</f>
        <v>–</v>
      </c>
      <c r="H417" s="74" t="str">
        <f ca="1">IFERROR(1*(($B417)/((_xll.BDH($H$1,$B$1,$A417,$A417)*100)/_xll.BDH($I$1,$B$1,$A417,$A417))-1),"–")</f>
        <v>–</v>
      </c>
      <c r="I417" s="71" t="str">
        <f ca="1">IFERROR(1*_xll.BDH($I$3,$B$1,A417,A417),"–")</f>
        <v>–</v>
      </c>
      <c r="J417" s="74" t="str">
        <f t="shared" ref="J417" ca="1" si="367">IFERROR(I417/I416-1,"–")</f>
        <v>–</v>
      </c>
      <c r="K417" s="71" t="str">
        <f ca="1">IFERROR(1*_xll.BDH($K$3,$B$1,A417,A417),"–")</f>
        <v>–</v>
      </c>
      <c r="L417" s="74" t="str">
        <f t="shared" ref="L417" ca="1" si="368">IFERROR(K417/K416-1,"–")</f>
        <v>–</v>
      </c>
      <c r="O417" s="12" t="str">
        <f t="shared" ref="O417" ca="1" si="369">IF(B417&lt;&gt;"–",LARGE(O414:O416,1)+1,"–")</f>
        <v>–</v>
      </c>
      <c r="P417" s="12" t="str">
        <f t="shared" ref="P417" ca="1" si="370">IF(I417&lt;&gt;"–",LARGE(P414:P416,1)+1,"–")</f>
        <v>–</v>
      </c>
      <c r="Q417" s="12" t="str">
        <f ca="1">IF(K417&lt;&gt;"–",LARGE($Q$4:Q416,1)+1,"–")</f>
        <v>–</v>
      </c>
    </row>
    <row r="418" spans="1:17" x14ac:dyDescent="0.2">
      <c r="A418" s="70">
        <f t="shared" si="290"/>
        <v>43208</v>
      </c>
      <c r="B418" s="71" t="str">
        <f ca="1">IFERROR(1*_xll.BDH($A$1,$B$1,A418,A418),"–")</f>
        <v>–</v>
      </c>
      <c r="C418" s="72" t="str">
        <f ca="1">IFERROR(1*_xll.BDH($A$1,$C$1,A418,A418),"–")</f>
        <v>–</v>
      </c>
      <c r="D418" s="71" t="str">
        <f t="shared" ref="D418" ca="1" si="371">IF(TODAY()&gt;A417,IFERROR(AVERAGE(B413:B417)*1.05,"–"),"–")</f>
        <v>–</v>
      </c>
      <c r="E418" s="73">
        <f t="shared" ref="E418" ca="1" si="372">IF(TODAY()&gt;A417,IFERROR(AVERAGE(C398:C417)*0.25,"–"),"–")</f>
        <v>1139329.75</v>
      </c>
      <c r="F418" s="73">
        <f t="shared" ref="F418" ca="1" si="373">IF(TODAY()&gt;A417,AVERAGE(C293:C418),"–")</f>
        <v>4557319</v>
      </c>
      <c r="G418" s="74" t="str">
        <f t="shared" ref="G418" ca="1" si="374">IFERROR(B418/B417-1,"–")</f>
        <v>–</v>
      </c>
      <c r="H418" s="74" t="str">
        <f ca="1">IFERROR(1*(($B418)/((_xll.BDH($H$1,$B$1,$A418,$A418)*100)/_xll.BDH($I$1,$B$1,$A418,$A418))-1),"–")</f>
        <v>–</v>
      </c>
      <c r="I418" s="71" t="str">
        <f ca="1">IFERROR(1*_xll.BDH($I$3,$B$1,A418,A418),"–")</f>
        <v>–</v>
      </c>
      <c r="J418" s="74" t="str">
        <f t="shared" ref="J418" ca="1" si="375">IFERROR(I418/I417-1,"–")</f>
        <v>–</v>
      </c>
      <c r="K418" s="71" t="str">
        <f ca="1">IFERROR(1*_xll.BDH($K$3,$B$1,A418,A418),"–")</f>
        <v>–</v>
      </c>
      <c r="L418" s="74" t="str">
        <f t="shared" ref="L418" ca="1" si="376">IFERROR(K418/K417-1,"–")</f>
        <v>–</v>
      </c>
      <c r="O418" s="12" t="str">
        <f t="shared" ref="O418" ca="1" si="377">IF(B418&lt;&gt;"–",LARGE(O415:O417,1)+1,"–")</f>
        <v>–</v>
      </c>
      <c r="P418" s="12" t="str">
        <f t="shared" ref="P418" ca="1" si="378">IF(I418&lt;&gt;"–",LARGE(P415:P417,1)+1,"–")</f>
        <v>–</v>
      </c>
      <c r="Q418" s="12" t="str">
        <f ca="1">IF(K418&lt;&gt;"–",LARGE($Q$4:Q417,1)+1,"–")</f>
        <v>–</v>
      </c>
    </row>
    <row r="419" spans="1:17" x14ac:dyDescent="0.2">
      <c r="A419" s="70">
        <f t="shared" si="290"/>
        <v>43209</v>
      </c>
      <c r="B419" s="71" t="str">
        <f ca="1">IFERROR(1*_xll.BDH($A$1,$B$1,A419,A419),"–")</f>
        <v>–</v>
      </c>
      <c r="C419" s="72" t="str">
        <f ca="1">IFERROR(1*_xll.BDH($A$1,$C$1,A419,A419),"–")</f>
        <v>–</v>
      </c>
      <c r="D419" s="71" t="str">
        <f t="shared" ref="D419" ca="1" si="379">IF(TODAY()&gt;A418,IFERROR(AVERAGE(B414:B418)*1.05,"–"),"–")</f>
        <v>–</v>
      </c>
      <c r="E419" s="73">
        <f t="shared" ref="E419" ca="1" si="380">IF(TODAY()&gt;A418,IFERROR(AVERAGE(C399:C418)*0.25,"–"),"–")</f>
        <v>1139329.75</v>
      </c>
      <c r="F419" s="73">
        <f t="shared" ref="F419" ca="1" si="381">IF(TODAY()&gt;A418,AVERAGE(C294:C419),"–")</f>
        <v>4557319</v>
      </c>
      <c r="G419" s="74" t="str">
        <f t="shared" ref="G419" ca="1" si="382">IFERROR(B419/B418-1,"–")</f>
        <v>–</v>
      </c>
      <c r="H419" s="74" t="str">
        <f ca="1">IFERROR(1*(($B419)/((_xll.BDH($H$1,$B$1,$A419,$A419)*100)/_xll.BDH($I$1,$B$1,$A419,$A419))-1),"–")</f>
        <v>–</v>
      </c>
      <c r="I419" s="71" t="str">
        <f ca="1">IFERROR(1*_xll.BDH($I$3,$B$1,A419,A419),"–")</f>
        <v>–</v>
      </c>
      <c r="J419" s="74" t="str">
        <f t="shared" ref="J419" ca="1" si="383">IFERROR(I419/I418-1,"–")</f>
        <v>–</v>
      </c>
      <c r="K419" s="71" t="str">
        <f ca="1">IFERROR(1*_xll.BDH($K$3,$B$1,A419,A419),"–")</f>
        <v>–</v>
      </c>
      <c r="L419" s="74" t="str">
        <f t="shared" ref="L419" ca="1" si="384">IFERROR(K419/K418-1,"–")</f>
        <v>–</v>
      </c>
      <c r="O419" s="12" t="str">
        <f t="shared" ref="O419" ca="1" si="385">IF(B419&lt;&gt;"–",LARGE(O416:O418,1)+1,"–")</f>
        <v>–</v>
      </c>
      <c r="P419" s="12" t="str">
        <f t="shared" ref="P419" ca="1" si="386">IF(I419&lt;&gt;"–",LARGE(P416:P418,1)+1,"–")</f>
        <v>–</v>
      </c>
      <c r="Q419" s="12" t="str">
        <f ca="1">IF(K419&lt;&gt;"–",LARGE($Q$4:Q418,1)+1,"–")</f>
        <v>–</v>
      </c>
    </row>
    <row r="420" spans="1:17" x14ac:dyDescent="0.2">
      <c r="A420" s="70">
        <f t="shared" si="290"/>
        <v>43210</v>
      </c>
      <c r="B420" s="71" t="str">
        <f ca="1">IFERROR(1*_xll.BDH($A$1,$B$1,A420,A420),"–")</f>
        <v>–</v>
      </c>
      <c r="C420" s="72" t="str">
        <f ca="1">IFERROR(1*_xll.BDH($A$1,$C$1,A420,A420),"–")</f>
        <v>–</v>
      </c>
      <c r="D420" s="71" t="str">
        <f t="shared" ref="D420" ca="1" si="387">IF(TODAY()&gt;A419,IFERROR(AVERAGE(B415:B419)*1.05,"–"),"–")</f>
        <v>–</v>
      </c>
      <c r="E420" s="73">
        <f t="shared" ref="E420" ca="1" si="388">IF(TODAY()&gt;A419,IFERROR(AVERAGE(C400:C419)*0.25,"–"),"–")</f>
        <v>1139329.75</v>
      </c>
      <c r="F420" s="73">
        <f t="shared" ref="F420" ca="1" si="389">IF(TODAY()&gt;A419,AVERAGE(C295:C420),"–")</f>
        <v>4557319</v>
      </c>
      <c r="G420" s="74" t="str">
        <f t="shared" ref="G420" ca="1" si="390">IFERROR(B420/B419-1,"–")</f>
        <v>–</v>
      </c>
      <c r="H420" s="74" t="str">
        <f ca="1">IFERROR(1*(($B420)/((_xll.BDH($H$1,$B$1,$A420,$A420)*100)/_xll.BDH($I$1,$B$1,$A420,$A420))-1),"–")</f>
        <v>–</v>
      </c>
      <c r="I420" s="71" t="str">
        <f ca="1">IFERROR(1*_xll.BDH($I$3,$B$1,A420,A420),"–")</f>
        <v>–</v>
      </c>
      <c r="J420" s="74" t="str">
        <f t="shared" ref="J420" ca="1" si="391">IFERROR(I420/I419-1,"–")</f>
        <v>–</v>
      </c>
      <c r="K420" s="71" t="str">
        <f ca="1">IFERROR(1*_xll.BDH($K$3,$B$1,A420,A420),"–")</f>
        <v>–</v>
      </c>
      <c r="L420" s="74" t="str">
        <f t="shared" ref="L420" ca="1" si="392">IFERROR(K420/K419-1,"–")</f>
        <v>–</v>
      </c>
      <c r="O420" s="12" t="str">
        <f t="shared" ref="O420" ca="1" si="393">IF(B420&lt;&gt;"–",LARGE(O417:O419,1)+1,"–")</f>
        <v>–</v>
      </c>
      <c r="P420" s="12" t="str">
        <f t="shared" ref="P420" ca="1" si="394">IF(I420&lt;&gt;"–",LARGE(P417:P419,1)+1,"–")</f>
        <v>–</v>
      </c>
      <c r="Q420" s="12" t="str">
        <f ca="1">IF(K420&lt;&gt;"–",LARGE($Q$4:Q419,1)+1,"–")</f>
        <v>–</v>
      </c>
    </row>
    <row r="421" spans="1:17" x14ac:dyDescent="0.2">
      <c r="A421" s="70">
        <f t="shared" si="290"/>
        <v>43213</v>
      </c>
      <c r="B421" s="71" t="str">
        <f ca="1">IFERROR(1*_xll.BDH($A$1,$B$1,A421,A421),"–")</f>
        <v>–</v>
      </c>
      <c r="C421" s="72" t="str">
        <f ca="1">IFERROR(1*_xll.BDH($A$1,$C$1,A421,A421),"–")</f>
        <v>–</v>
      </c>
      <c r="D421" s="71" t="str">
        <f t="shared" ref="D421" ca="1" si="395">IF(TODAY()&gt;A420,IFERROR(AVERAGE(B416:B420)*1.05,"–"),"–")</f>
        <v>–</v>
      </c>
      <c r="E421" s="73">
        <f t="shared" ref="E421" ca="1" si="396">IF(TODAY()&gt;A420,IFERROR(AVERAGE(C401:C420)*0.25,"–"),"–")</f>
        <v>1139329.75</v>
      </c>
      <c r="F421" s="73">
        <f t="shared" ref="F421" ca="1" si="397">IF(TODAY()&gt;A420,AVERAGE(C296:C421),"–")</f>
        <v>4557319</v>
      </c>
      <c r="G421" s="74" t="str">
        <f t="shared" ref="G421" ca="1" si="398">IFERROR(B421/B420-1,"–")</f>
        <v>–</v>
      </c>
      <c r="H421" s="74" t="str">
        <f ca="1">IFERROR(1*(($B421)/((_xll.BDH($H$1,$B$1,$A421,$A421)*100)/_xll.BDH($I$1,$B$1,$A421,$A421))-1),"–")</f>
        <v>–</v>
      </c>
      <c r="I421" s="71" t="str">
        <f ca="1">IFERROR(1*_xll.BDH($I$3,$B$1,A421,A421),"–")</f>
        <v>–</v>
      </c>
      <c r="J421" s="74" t="str">
        <f t="shared" ref="J421" ca="1" si="399">IFERROR(I421/I420-1,"–")</f>
        <v>–</v>
      </c>
      <c r="K421" s="71" t="str">
        <f ca="1">IFERROR(1*_xll.BDH($K$3,$B$1,A421,A421),"–")</f>
        <v>–</v>
      </c>
      <c r="L421" s="74" t="str">
        <f t="shared" ref="L421" ca="1" si="400">IFERROR(K421/K420-1,"–")</f>
        <v>–</v>
      </c>
      <c r="O421" s="12" t="str">
        <f t="shared" ref="O421" ca="1" si="401">IF(B421&lt;&gt;"–",LARGE(O418:O420,1)+1,"–")</f>
        <v>–</v>
      </c>
      <c r="P421" s="12" t="str">
        <f t="shared" ref="P421" ca="1" si="402">IF(I421&lt;&gt;"–",LARGE(P418:P420,1)+1,"–")</f>
        <v>–</v>
      </c>
      <c r="Q421" s="12" t="str">
        <f ca="1">IF(K421&lt;&gt;"–",LARGE($Q$4:Q420,1)+1,"–")</f>
        <v>–</v>
      </c>
    </row>
    <row r="422" spans="1:17" x14ac:dyDescent="0.2">
      <c r="A422" s="70">
        <f t="shared" si="290"/>
        <v>43214</v>
      </c>
      <c r="B422" s="71" t="str">
        <f ca="1">IFERROR(1*_xll.BDH($A$1,$B$1,A422,A422),"–")</f>
        <v>–</v>
      </c>
      <c r="C422" s="72" t="str">
        <f ca="1">IFERROR(1*_xll.BDH($A$1,$C$1,A422,A422),"–")</f>
        <v>–</v>
      </c>
      <c r="D422" s="71" t="str">
        <f t="shared" ref="D422" ca="1" si="403">IF(TODAY()&gt;A421,IFERROR(AVERAGE(B417:B421)*1.05,"–"),"–")</f>
        <v>–</v>
      </c>
      <c r="E422" s="73">
        <f t="shared" ref="E422" ca="1" si="404">IF(TODAY()&gt;A421,IFERROR(AVERAGE(C402:C421)*0.25,"–"),"–")</f>
        <v>1139329.75</v>
      </c>
      <c r="F422" s="73">
        <f t="shared" ref="F422" ca="1" si="405">IF(TODAY()&gt;A421,AVERAGE(C297:C422),"–")</f>
        <v>4557319</v>
      </c>
      <c r="G422" s="74" t="str">
        <f t="shared" ref="G422" ca="1" si="406">IFERROR(B422/B421-1,"–")</f>
        <v>–</v>
      </c>
      <c r="H422" s="74" t="str">
        <f ca="1">IFERROR(1*(($B422)/((_xll.BDH($H$1,$B$1,$A422,$A422)*100)/_xll.BDH($I$1,$B$1,$A422,$A422))-1),"–")</f>
        <v>–</v>
      </c>
      <c r="I422" s="71" t="str">
        <f ca="1">IFERROR(1*_xll.BDH($I$3,$B$1,A422,A422),"–")</f>
        <v>–</v>
      </c>
      <c r="J422" s="74" t="str">
        <f t="shared" ref="J422" ca="1" si="407">IFERROR(I422/I421-1,"–")</f>
        <v>–</v>
      </c>
      <c r="K422" s="71" t="str">
        <f ca="1">IFERROR(1*_xll.BDH($K$3,$B$1,A422,A422),"–")</f>
        <v>–</v>
      </c>
      <c r="L422" s="74" t="str">
        <f t="shared" ref="L422" ca="1" si="408">IFERROR(K422/K421-1,"–")</f>
        <v>–</v>
      </c>
      <c r="O422" s="12" t="str">
        <f t="shared" ref="O422" ca="1" si="409">IF(B422&lt;&gt;"–",LARGE(O419:O421,1)+1,"–")</f>
        <v>–</v>
      </c>
      <c r="P422" s="12" t="str">
        <f t="shared" ref="P422" ca="1" si="410">IF(I422&lt;&gt;"–",LARGE(P419:P421,1)+1,"–")</f>
        <v>–</v>
      </c>
      <c r="Q422" s="12" t="str">
        <f ca="1">IF(K422&lt;&gt;"–",LARGE($Q$4:Q421,1)+1,"–")</f>
        <v>–</v>
      </c>
    </row>
    <row r="423" spans="1:17" x14ac:dyDescent="0.2">
      <c r="A423" s="70">
        <f t="shared" si="290"/>
        <v>43215</v>
      </c>
      <c r="B423" s="71" t="str">
        <f ca="1">IFERROR(1*_xll.BDH($A$1,$B$1,A423,A423),"–")</f>
        <v>–</v>
      </c>
      <c r="C423" s="72" t="str">
        <f ca="1">IFERROR(1*_xll.BDH($A$1,$C$1,A423,A423),"–")</f>
        <v>–</v>
      </c>
      <c r="D423" s="71" t="str">
        <f t="shared" ref="D423" ca="1" si="411">IF(TODAY()&gt;A422,IFERROR(AVERAGE(B418:B422)*1.05,"–"),"–")</f>
        <v>–</v>
      </c>
      <c r="E423" s="73">
        <f t="shared" ref="E423" ca="1" si="412">IF(TODAY()&gt;A422,IFERROR(AVERAGE(C403:C422)*0.25,"–"),"–")</f>
        <v>1139329.75</v>
      </c>
      <c r="F423" s="73">
        <f t="shared" ref="F423" ca="1" si="413">IF(TODAY()&gt;A422,AVERAGE(C298:C423),"–")</f>
        <v>4557319</v>
      </c>
      <c r="G423" s="74" t="str">
        <f t="shared" ref="G423" ca="1" si="414">IFERROR(B423/B422-1,"–")</f>
        <v>–</v>
      </c>
      <c r="H423" s="74" t="str">
        <f ca="1">IFERROR(1*(($B423)/((_xll.BDH($H$1,$B$1,$A423,$A423)*100)/_xll.BDH($I$1,$B$1,$A423,$A423))-1),"–")</f>
        <v>–</v>
      </c>
      <c r="I423" s="71" t="str">
        <f ca="1">IFERROR(1*_xll.BDH($I$3,$B$1,A423,A423),"–")</f>
        <v>–</v>
      </c>
      <c r="J423" s="74" t="str">
        <f t="shared" ref="J423" ca="1" si="415">IFERROR(I423/I422-1,"–")</f>
        <v>–</v>
      </c>
      <c r="K423" s="71" t="str">
        <f ca="1">IFERROR(1*_xll.BDH($K$3,$B$1,A423,A423),"–")</f>
        <v>–</v>
      </c>
      <c r="L423" s="74" t="str">
        <f t="shared" ref="L423" ca="1" si="416">IFERROR(K423/K422-1,"–")</f>
        <v>–</v>
      </c>
      <c r="O423" s="12" t="str">
        <f t="shared" ref="O423" ca="1" si="417">IF(B423&lt;&gt;"–",LARGE(O420:O422,1)+1,"–")</f>
        <v>–</v>
      </c>
      <c r="P423" s="12" t="str">
        <f t="shared" ref="P423" ca="1" si="418">IF(I423&lt;&gt;"–",LARGE(P420:P422,1)+1,"–")</f>
        <v>–</v>
      </c>
      <c r="Q423" s="12" t="str">
        <f ca="1">IF(K423&lt;&gt;"–",LARGE($Q$4:Q422,1)+1,"–")</f>
        <v>–</v>
      </c>
    </row>
    <row r="424" spans="1:17" x14ac:dyDescent="0.2">
      <c r="A424" s="70">
        <f t="shared" si="290"/>
        <v>43216</v>
      </c>
      <c r="B424" s="71" t="str">
        <f ca="1">IFERROR(1*_xll.BDH($A$1,$B$1,A424,A424),"–")</f>
        <v>–</v>
      </c>
      <c r="C424" s="72" t="str">
        <f ca="1">IFERROR(1*_xll.BDH($A$1,$C$1,A424,A424),"–")</f>
        <v>–</v>
      </c>
      <c r="D424" s="71" t="str">
        <f t="shared" ref="D424" ca="1" si="419">IF(TODAY()&gt;A423,IFERROR(AVERAGE(B419:B423)*1.05,"–"),"–")</f>
        <v>–</v>
      </c>
      <c r="E424" s="73">
        <f t="shared" ref="E424" ca="1" si="420">IF(TODAY()&gt;A423,IFERROR(AVERAGE(C404:C423)*0.25,"–"),"–")</f>
        <v>1139329.75</v>
      </c>
      <c r="F424" s="73">
        <f t="shared" ref="F424" ca="1" si="421">IF(TODAY()&gt;A423,AVERAGE(C299:C424),"–")</f>
        <v>4557319</v>
      </c>
      <c r="G424" s="74" t="str">
        <f t="shared" ref="G424" ca="1" si="422">IFERROR(B424/B423-1,"–")</f>
        <v>–</v>
      </c>
      <c r="H424" s="74" t="str">
        <f ca="1">IFERROR(1*(($B424)/((_xll.BDH($H$1,$B$1,$A424,$A424)*100)/_xll.BDH($I$1,$B$1,$A424,$A424))-1),"–")</f>
        <v>–</v>
      </c>
      <c r="I424" s="71" t="str">
        <f ca="1">IFERROR(1*_xll.BDH($I$3,$B$1,A424,A424),"–")</f>
        <v>–</v>
      </c>
      <c r="J424" s="74" t="str">
        <f t="shared" ref="J424" ca="1" si="423">IFERROR(I424/I423-1,"–")</f>
        <v>–</v>
      </c>
      <c r="K424" s="71" t="str">
        <f ca="1">IFERROR(1*_xll.BDH($K$3,$B$1,A424,A424),"–")</f>
        <v>–</v>
      </c>
      <c r="L424" s="74" t="str">
        <f t="shared" ref="L424" ca="1" si="424">IFERROR(K424/K423-1,"–")</f>
        <v>–</v>
      </c>
      <c r="O424" s="12"/>
      <c r="P424" s="12"/>
    </row>
    <row r="425" spans="1:17" x14ac:dyDescent="0.2">
      <c r="A425" s="70">
        <f t="shared" si="290"/>
        <v>43217</v>
      </c>
      <c r="B425" s="71" t="str">
        <f ca="1">IFERROR(1*_xll.BDH($A$1,$B$1,A425,A425),"–")</f>
        <v>–</v>
      </c>
      <c r="C425" s="72" t="str">
        <f ca="1">IFERROR(1*_xll.BDH($A$1,$C$1,A425,A425),"–")</f>
        <v>–</v>
      </c>
      <c r="D425" s="71" t="str">
        <f t="shared" ref="D425" ca="1" si="425">IF(TODAY()&gt;A424,IFERROR(AVERAGE(B420:B424)*1.05,"–"),"–")</f>
        <v>–</v>
      </c>
      <c r="E425" s="73">
        <f t="shared" ref="E425" ca="1" si="426">IF(TODAY()&gt;A424,IFERROR(AVERAGE(C405:C424)*0.25,"–"),"–")</f>
        <v>1139329.75</v>
      </c>
      <c r="F425" s="73">
        <f t="shared" ref="F425" ca="1" si="427">IF(TODAY()&gt;A424,AVERAGE(C300:C425),"–")</f>
        <v>4557319</v>
      </c>
      <c r="G425" s="74" t="str">
        <f t="shared" ref="G425" ca="1" si="428">IFERROR(B425/B424-1,"–")</f>
        <v>–</v>
      </c>
      <c r="H425" s="74" t="str">
        <f ca="1">IFERROR(1*(($B425)/((_xll.BDH($H$1,$B$1,$A425,$A425)*100)/_xll.BDH($I$1,$B$1,$A425,$A425))-1),"–")</f>
        <v>–</v>
      </c>
      <c r="I425" s="71" t="str">
        <f ca="1">IFERROR(1*_xll.BDH($I$3,$B$1,A425,A425),"–")</f>
        <v>–</v>
      </c>
      <c r="J425" s="74" t="str">
        <f t="shared" ref="J425" ca="1" si="429">IFERROR(I425/I424-1,"–")</f>
        <v>–</v>
      </c>
      <c r="K425" s="71" t="str">
        <f ca="1">IFERROR(1*_xll.BDH($K$3,$B$1,A425,A425),"–")</f>
        <v>–</v>
      </c>
      <c r="L425" s="74" t="str">
        <f t="shared" ref="L425" ca="1" si="430">IFERROR(K425/K424-1,"–")</f>
        <v>–</v>
      </c>
      <c r="O425" s="12"/>
      <c r="P425" s="12"/>
    </row>
    <row r="426" spans="1:17" x14ac:dyDescent="0.2">
      <c r="A426" s="70">
        <f t="shared" si="290"/>
        <v>43220</v>
      </c>
      <c r="B426" s="71" t="str">
        <f ca="1">IFERROR(1*_xll.BDH($A$1,$B$1,A426,A426),"–")</f>
        <v>–</v>
      </c>
      <c r="C426" s="72" t="str">
        <f ca="1">IFERROR(1*_xll.BDH($A$1,$C$1,A426,A426),"–")</f>
        <v>–</v>
      </c>
      <c r="D426" s="71" t="str">
        <f t="shared" ref="D426" ca="1" si="431">IF(TODAY()&gt;A425,IFERROR(AVERAGE(B421:B425)*1.05,"–"),"–")</f>
        <v>–</v>
      </c>
      <c r="E426" s="73">
        <f t="shared" ref="E426" ca="1" si="432">IF(TODAY()&gt;A425,IFERROR(AVERAGE(C406:C425)*0.25,"–"),"–")</f>
        <v>1139329.75</v>
      </c>
      <c r="F426" s="73">
        <f t="shared" ref="F426" ca="1" si="433">IF(TODAY()&gt;A425,AVERAGE(C301:C426),"–")</f>
        <v>4557319</v>
      </c>
      <c r="G426" s="74" t="str">
        <f t="shared" ref="G426" ca="1" si="434">IFERROR(B426/B425-1,"–")</f>
        <v>–</v>
      </c>
      <c r="H426" s="74" t="str">
        <f ca="1">IFERROR(1*(($B426)/((_xll.BDH($H$1,$B$1,$A426,$A426)*100)/_xll.BDH($I$1,$B$1,$A426,$A426))-1),"–")</f>
        <v>–</v>
      </c>
      <c r="I426" s="71" t="str">
        <f ca="1">IFERROR(1*_xll.BDH($I$3,$B$1,A426,A426),"–")</f>
        <v>–</v>
      </c>
      <c r="J426" s="74" t="str">
        <f t="shared" ref="J426" ca="1" si="435">IFERROR(I426/I425-1,"–")</f>
        <v>–</v>
      </c>
      <c r="K426" s="71" t="str">
        <f ca="1">IFERROR(1*_xll.BDH($K$3,$B$1,A426,A426),"–")</f>
        <v>–</v>
      </c>
      <c r="L426" s="74" t="str">
        <f t="shared" ref="L426" ca="1" si="436">IFERROR(K426/K425-1,"–")</f>
        <v>–</v>
      </c>
      <c r="O426" s="12"/>
      <c r="P426" s="12"/>
    </row>
    <row r="427" spans="1:17" x14ac:dyDescent="0.2">
      <c r="A427" s="70">
        <f t="shared" si="290"/>
        <v>43221</v>
      </c>
      <c r="B427" s="71" t="str">
        <f ca="1">IFERROR(1*_xll.BDH($A$1,$B$1,A427,A427),"–")</f>
        <v>–</v>
      </c>
      <c r="C427" s="72" t="str">
        <f ca="1">IFERROR(1*_xll.BDH($A$1,$C$1,A427,A427),"–")</f>
        <v>–</v>
      </c>
      <c r="D427" s="71" t="str">
        <f t="shared" ref="D427" ca="1" si="437">IF(TODAY()&gt;A426,IFERROR(AVERAGE(B422:B426)*1.05,"–"),"–")</f>
        <v>–</v>
      </c>
      <c r="E427" s="73" t="str">
        <f t="shared" ref="E427" ca="1" si="438">IF(TODAY()&gt;A426,IFERROR(AVERAGE(C407:C426)*0.25,"–"),"–")</f>
        <v>–</v>
      </c>
      <c r="F427" s="73">
        <f t="shared" ref="F427" ca="1" si="439">IF(TODAY()&gt;A426,AVERAGE(C302:C427),"–")</f>
        <v>4557319</v>
      </c>
      <c r="G427" s="74" t="str">
        <f t="shared" ref="G427" ca="1" si="440">IFERROR(B427/B426-1,"–")</f>
        <v>–</v>
      </c>
      <c r="H427" s="74" t="str">
        <f ca="1">IFERROR(1*(($B427)/((_xll.BDH($H$1,$B$1,$A427,$A427)*100)/_xll.BDH($I$1,$B$1,$A427,$A427))-1),"–")</f>
        <v>–</v>
      </c>
      <c r="I427" s="71" t="str">
        <f ca="1">IFERROR(1*_xll.BDH($I$3,$B$1,A427,A427),"–")</f>
        <v>–</v>
      </c>
      <c r="J427" s="74" t="str">
        <f t="shared" ref="J427" ca="1" si="441">IFERROR(I427/I426-1,"–")</f>
        <v>–</v>
      </c>
      <c r="K427" s="71" t="str">
        <f ca="1">IFERROR(1*_xll.BDH($K$3,$B$1,A427,A427),"–")</f>
        <v>–</v>
      </c>
      <c r="L427" s="74" t="str">
        <f t="shared" ref="L427" ca="1" si="442">IFERROR(K427/K426-1,"–")</f>
        <v>–</v>
      </c>
      <c r="O427" s="12"/>
      <c r="P427" s="12"/>
    </row>
    <row r="428" spans="1:17" x14ac:dyDescent="0.2">
      <c r="A428" s="70">
        <f t="shared" si="290"/>
        <v>43222</v>
      </c>
      <c r="B428" s="71" t="str">
        <f ca="1">IFERROR(1*_xll.BDH($A$1,$B$1,A428,A428),"–")</f>
        <v>–</v>
      </c>
      <c r="C428" s="72" t="str">
        <f ca="1">IFERROR(1*_xll.BDH($A$1,$C$1,A428,A428),"–")</f>
        <v>–</v>
      </c>
      <c r="D428" s="71" t="str">
        <f t="shared" ref="D428" ca="1" si="443">IF(TODAY()&gt;A427,IFERROR(AVERAGE(B423:B427)*1.05,"–"),"–")</f>
        <v>–</v>
      </c>
      <c r="E428" s="73" t="str">
        <f t="shared" ref="E428" ca="1" si="444">IF(TODAY()&gt;A427,IFERROR(AVERAGE(C408:C427)*0.25,"–"),"–")</f>
        <v>–</v>
      </c>
      <c r="F428" s="73">
        <f t="shared" ref="F428" ca="1" si="445">IF(TODAY()&gt;A427,AVERAGE(C303:C428),"–")</f>
        <v>4557319</v>
      </c>
      <c r="G428" s="74" t="str">
        <f t="shared" ref="G428" ca="1" si="446">IFERROR(B428/B427-1,"–")</f>
        <v>–</v>
      </c>
      <c r="H428" s="74" t="str">
        <f ca="1">IFERROR(1*(($B428)/((_xll.BDH($H$1,$B$1,$A428,$A428)*100)/_xll.BDH($I$1,$B$1,$A428,$A428))-1),"–")</f>
        <v>–</v>
      </c>
      <c r="I428" s="71" t="str">
        <f ca="1">IFERROR(1*_xll.BDH($I$3,$B$1,A428,A428),"–")</f>
        <v>–</v>
      </c>
      <c r="J428" s="74" t="str">
        <f t="shared" ref="J428" ca="1" si="447">IFERROR(I428/I427-1,"–")</f>
        <v>–</v>
      </c>
      <c r="K428" s="71" t="str">
        <f ca="1">IFERROR(1*_xll.BDH($K$3,$B$1,A428,A428),"–")</f>
        <v>–</v>
      </c>
      <c r="L428" s="74" t="str">
        <f t="shared" ref="L428" ca="1" si="448">IFERROR(K428/K427-1,"–")</f>
        <v>–</v>
      </c>
      <c r="O428" s="12"/>
      <c r="P428" s="12"/>
    </row>
    <row r="429" spans="1:17" x14ac:dyDescent="0.2">
      <c r="A429" s="70">
        <f t="shared" si="290"/>
        <v>43223</v>
      </c>
      <c r="B429" s="71" t="str">
        <f ca="1">IFERROR(1*_xll.BDH($A$1,$B$1,A429,A429),"–")</f>
        <v>–</v>
      </c>
      <c r="C429" s="72" t="str">
        <f ca="1">IFERROR(1*_xll.BDH($A$1,$C$1,A429,A429),"–")</f>
        <v>–</v>
      </c>
      <c r="D429" s="71" t="str">
        <f t="shared" ref="D429" ca="1" si="449">IF(TODAY()&gt;A428,IFERROR(AVERAGE(B424:B428)*1.05,"–"),"–")</f>
        <v>–</v>
      </c>
      <c r="E429" s="73" t="str">
        <f t="shared" ref="E429" ca="1" si="450">IF(TODAY()&gt;A428,IFERROR(AVERAGE(C409:C428)*0.25,"–"),"–")</f>
        <v>–</v>
      </c>
      <c r="F429" s="73">
        <f t="shared" ref="F429" ca="1" si="451">IF(TODAY()&gt;A428,AVERAGE(C304:C429),"–")</f>
        <v>4557319</v>
      </c>
      <c r="G429" s="74" t="str">
        <f t="shared" ref="G429" ca="1" si="452">IFERROR(B429/B428-1,"–")</f>
        <v>–</v>
      </c>
      <c r="H429" s="74" t="str">
        <f ca="1">IFERROR(1*(($B429)/((_xll.BDH($H$1,$B$1,$A429,$A429)*100)/_xll.BDH($I$1,$B$1,$A429,$A429))-1),"–")</f>
        <v>–</v>
      </c>
      <c r="I429" s="71" t="str">
        <f ca="1">IFERROR(1*_xll.BDH($I$3,$B$1,A429,A429),"–")</f>
        <v>–</v>
      </c>
      <c r="J429" s="74" t="str">
        <f t="shared" ref="J429" ca="1" si="453">IFERROR(I429/I428-1,"–")</f>
        <v>–</v>
      </c>
      <c r="K429" s="71" t="str">
        <f ca="1">IFERROR(1*_xll.BDH($K$3,$B$1,A429,A429),"–")</f>
        <v>–</v>
      </c>
      <c r="L429" s="74" t="str">
        <f t="shared" ref="L429" ca="1" si="454">IFERROR(K429/K428-1,"–")</f>
        <v>–</v>
      </c>
      <c r="O429" s="12"/>
      <c r="P429" s="12"/>
    </row>
    <row r="430" spans="1:17" x14ac:dyDescent="0.2">
      <c r="A430" s="70">
        <f t="shared" si="290"/>
        <v>43224</v>
      </c>
      <c r="B430" s="71" t="str">
        <f ca="1">IFERROR(1*_xll.BDH($A$1,$B$1,A430,A430),"–")</f>
        <v>–</v>
      </c>
      <c r="C430" s="72" t="str">
        <f ca="1">IFERROR(1*_xll.BDH($A$1,$C$1,A430,A430),"–")</f>
        <v>–</v>
      </c>
      <c r="D430" s="71" t="str">
        <f t="shared" ref="D430" ca="1" si="455">IF(TODAY()&gt;A429,IFERROR(AVERAGE(B425:B429)*1.05,"–"),"–")</f>
        <v>–</v>
      </c>
      <c r="E430" s="73" t="str">
        <f t="shared" ref="E430" ca="1" si="456">IF(TODAY()&gt;A429,IFERROR(AVERAGE(C410:C429)*0.25,"–"),"–")</f>
        <v>–</v>
      </c>
      <c r="F430" s="73">
        <f t="shared" ref="F430" ca="1" si="457">IF(TODAY()&gt;A429,AVERAGE(C305:C430),"–")</f>
        <v>4557319</v>
      </c>
      <c r="G430" s="74" t="str">
        <f t="shared" ref="G430" ca="1" si="458">IFERROR(B430/B429-1,"–")</f>
        <v>–</v>
      </c>
      <c r="H430" s="74" t="str">
        <f ca="1">IFERROR(1*(($B430)/((_xll.BDH($H$1,$B$1,$A430,$A430)*100)/_xll.BDH($I$1,$B$1,$A430,$A430))-1),"–")</f>
        <v>–</v>
      </c>
      <c r="I430" s="71" t="str">
        <f ca="1">IFERROR(1*_xll.BDH($I$3,$B$1,A430,A430),"–")</f>
        <v>–</v>
      </c>
      <c r="J430" s="74" t="str">
        <f t="shared" ref="J430" ca="1" si="459">IFERROR(I430/I429-1,"–")</f>
        <v>–</v>
      </c>
      <c r="K430" s="71" t="str">
        <f ca="1">IFERROR(1*_xll.BDH($K$3,$B$1,A430,A430),"–")</f>
        <v>–</v>
      </c>
      <c r="L430" s="74" t="str">
        <f t="shared" ref="L430" ca="1" si="460">IFERROR(K430/K429-1,"–")</f>
        <v>–</v>
      </c>
      <c r="O430" s="12"/>
      <c r="P430" s="12"/>
    </row>
    <row r="431" spans="1:17" x14ac:dyDescent="0.2">
      <c r="A431" s="70">
        <v>43228</v>
      </c>
      <c r="B431" s="71" t="str">
        <f ca="1">IFERROR(1*_xll.BDH($A$1,$B$1,A431,A431),"–")</f>
        <v>–</v>
      </c>
      <c r="C431" s="72" t="str">
        <f ca="1">IFERROR(1*_xll.BDH($A$1,$C$1,A431,A431),"–")</f>
        <v>–</v>
      </c>
      <c r="D431" s="71" t="str">
        <f t="shared" ref="D431" ca="1" si="461">IF(TODAY()&gt;A430,IFERROR(AVERAGE(B426:B430)*1.05,"–"),"–")</f>
        <v>–</v>
      </c>
      <c r="E431" s="73" t="str">
        <f t="shared" ref="E431" ca="1" si="462">IF(TODAY()&gt;A430,IFERROR(AVERAGE(C411:C430)*0.25,"–"),"–")</f>
        <v>–</v>
      </c>
      <c r="F431" s="73">
        <f t="shared" ref="F431" ca="1" si="463">IF(TODAY()&gt;A430,AVERAGE(C306:C431),"–")</f>
        <v>4557319</v>
      </c>
      <c r="G431" s="74" t="str">
        <f t="shared" ref="G431" ca="1" si="464">IFERROR(B431/B430-1,"–")</f>
        <v>–</v>
      </c>
      <c r="H431" s="74" t="str">
        <f ca="1">IFERROR(1*(($B431)/((_xll.BDH($H$1,$B$1,$A431,$A431)*100)/_xll.BDH($I$1,$B$1,$A431,$A431))-1),"–")</f>
        <v>–</v>
      </c>
      <c r="I431" s="71" t="str">
        <f ca="1">IFERROR(1*_xll.BDH($I$3,$B$1,A431,A431),"–")</f>
        <v>–</v>
      </c>
      <c r="J431" s="74" t="str">
        <f t="shared" ref="J431" ca="1" si="465">IFERROR(I431/I430-1,"–")</f>
        <v>–</v>
      </c>
      <c r="K431" s="71" t="str">
        <f ca="1">IFERROR(1*_xll.BDH($K$3,$B$1,A431,A431),"–")</f>
        <v>–</v>
      </c>
      <c r="L431" s="74" t="str">
        <f t="shared" ref="L431" ca="1" si="466">IFERROR(K431/K430-1,"–")</f>
        <v>–</v>
      </c>
      <c r="O431" s="12"/>
      <c r="P431" s="12"/>
    </row>
    <row r="432" spans="1:17" x14ac:dyDescent="0.2">
      <c r="A432" s="70">
        <f t="shared" si="290"/>
        <v>43229</v>
      </c>
      <c r="B432" s="71" t="str">
        <f ca="1">IFERROR(1*_xll.BDH($A$1,$B$1,A432,A432),"–")</f>
        <v>–</v>
      </c>
      <c r="C432" s="72" t="str">
        <f ca="1">IFERROR(1*_xll.BDH($A$1,$C$1,A432,A432),"–")</f>
        <v>–</v>
      </c>
      <c r="D432" s="71" t="str">
        <f t="shared" ref="D432" ca="1" si="467">IF(TODAY()&gt;A431,IFERROR(AVERAGE(B427:B431)*1.05,"–"),"–")</f>
        <v>–</v>
      </c>
      <c r="E432" s="73" t="str">
        <f t="shared" ref="E432" ca="1" si="468">IF(TODAY()&gt;A431,IFERROR(AVERAGE(C412:C431)*0.25,"–"),"–")</f>
        <v>–</v>
      </c>
      <c r="F432" s="73">
        <f t="shared" ref="F432" ca="1" si="469">IF(TODAY()&gt;A431,AVERAGE(C307:C432),"–")</f>
        <v>4557319</v>
      </c>
      <c r="G432" s="74" t="str">
        <f t="shared" ref="G432" ca="1" si="470">IFERROR(B432/B431-1,"–")</f>
        <v>–</v>
      </c>
      <c r="H432" s="74" t="str">
        <f ca="1">IFERROR(1*(($B432)/((_xll.BDH($H$1,$B$1,$A432,$A432)*100)/_xll.BDH($I$1,$B$1,$A432,$A432))-1),"–")</f>
        <v>–</v>
      </c>
      <c r="I432" s="71" t="str">
        <f ca="1">IFERROR(1*_xll.BDH($I$3,$B$1,A432,A432),"–")</f>
        <v>–</v>
      </c>
      <c r="J432" s="74" t="str">
        <f t="shared" ref="J432" ca="1" si="471">IFERROR(I432/I431-1,"–")</f>
        <v>–</v>
      </c>
      <c r="K432" s="71" t="str">
        <f ca="1">IFERROR(1*_xll.BDH($K$3,$B$1,A432,A432),"–")</f>
        <v>–</v>
      </c>
      <c r="L432" s="74" t="str">
        <f t="shared" ref="L432" ca="1" si="472">IFERROR(K432/K431-1,"–")</f>
        <v>–</v>
      </c>
      <c r="O432" s="12"/>
      <c r="P432" s="12"/>
    </row>
    <row r="433" spans="1:16" x14ac:dyDescent="0.2">
      <c r="A433" s="70">
        <f t="shared" si="290"/>
        <v>43230</v>
      </c>
      <c r="B433" s="71" t="str">
        <f ca="1">IFERROR(1*_xll.BDH($A$1,$B$1,A433,A433),"–")</f>
        <v>–</v>
      </c>
      <c r="C433" s="72" t="str">
        <f ca="1">IFERROR(1*_xll.BDH($A$1,$C$1,A433,A433),"–")</f>
        <v>–</v>
      </c>
      <c r="D433" s="71" t="str">
        <f t="shared" ref="D433" ca="1" si="473">IF(TODAY()&gt;A432,IFERROR(AVERAGE(B428:B432)*1.05,"–"),"–")</f>
        <v>–</v>
      </c>
      <c r="E433" s="73" t="str">
        <f t="shared" ref="E433" ca="1" si="474">IF(TODAY()&gt;A432,IFERROR(AVERAGE(C413:C432)*0.25,"–"),"–")</f>
        <v>–</v>
      </c>
      <c r="F433" s="73">
        <f t="shared" ref="F433" ca="1" si="475">IF(TODAY()&gt;A432,AVERAGE(C308:C433),"–")</f>
        <v>4557319</v>
      </c>
      <c r="G433" s="74" t="str">
        <f t="shared" ref="G433" ca="1" si="476">IFERROR(B433/B432-1,"–")</f>
        <v>–</v>
      </c>
      <c r="H433" s="74" t="str">
        <f ca="1">IFERROR(1*(($B433)/((_xll.BDH($H$1,$B$1,$A433,$A433)*100)/_xll.BDH($I$1,$B$1,$A433,$A433))-1),"–")</f>
        <v>–</v>
      </c>
      <c r="I433" s="71" t="str">
        <f ca="1">IFERROR(1*_xll.BDH($I$3,$B$1,A433,A433),"–")</f>
        <v>–</v>
      </c>
      <c r="J433" s="74" t="str">
        <f t="shared" ref="J433" ca="1" si="477">IFERROR(I433/I432-1,"–")</f>
        <v>–</v>
      </c>
      <c r="K433" s="71" t="str">
        <f ca="1">IFERROR(1*_xll.BDH($K$3,$B$1,A433,A433),"–")</f>
        <v>–</v>
      </c>
      <c r="L433" s="74" t="str">
        <f t="shared" ref="L433" ca="1" si="478">IFERROR(K433/K432-1,"–")</f>
        <v>–</v>
      </c>
      <c r="O433" s="12"/>
      <c r="P433" s="12"/>
    </row>
    <row r="434" spans="1:16" x14ac:dyDescent="0.2">
      <c r="A434" s="70">
        <f t="shared" si="290"/>
        <v>43231</v>
      </c>
      <c r="B434" s="71" t="str">
        <f ca="1">IFERROR(1*_xll.BDH($A$1,$B$1,A434,A434),"–")</f>
        <v>–</v>
      </c>
      <c r="C434" s="72" t="str">
        <f ca="1">IFERROR(1*_xll.BDH($A$1,$C$1,A434,A434),"–")</f>
        <v>–</v>
      </c>
      <c r="D434" s="71" t="str">
        <f t="shared" ref="D434:D436" ca="1" si="479">IF(TODAY()&gt;A433,IFERROR(AVERAGE(B429:B433)*1.05,"–"),"–")</f>
        <v>–</v>
      </c>
      <c r="E434" s="73" t="str">
        <f t="shared" ref="E434:E436" ca="1" si="480">IF(TODAY()&gt;A433,IFERROR(AVERAGE(C414:C433)*0.25,"–"),"–")</f>
        <v>–</v>
      </c>
      <c r="F434" s="73">
        <f t="shared" ref="F434:F436" ca="1" si="481">IF(TODAY()&gt;A433,AVERAGE(C309:C434),"–")</f>
        <v>4557319</v>
      </c>
      <c r="G434" s="74" t="str">
        <f t="shared" ref="G434:G436" ca="1" si="482">IFERROR(B434/B433-1,"–")</f>
        <v>–</v>
      </c>
      <c r="H434" s="74" t="str">
        <f ca="1">IFERROR(1*(($B434)/((_xll.BDH($H$1,$B$1,$A434,$A434)*100)/_xll.BDH($I$1,$B$1,$A434,$A434))-1),"–")</f>
        <v>–</v>
      </c>
      <c r="I434" s="71" t="str">
        <f ca="1">IFERROR(1*_xll.BDH($I$3,$B$1,A434,A434),"–")</f>
        <v>–</v>
      </c>
      <c r="J434" s="74" t="str">
        <f t="shared" ref="J434:J436" ca="1" si="483">IFERROR(I434/I433-1,"–")</f>
        <v>–</v>
      </c>
      <c r="K434" s="71" t="str">
        <f ca="1">IFERROR(1*_xll.BDH($K$3,$B$1,A434,A434),"–")</f>
        <v>–</v>
      </c>
      <c r="L434" s="74" t="str">
        <f t="shared" ref="L434:L436" ca="1" si="484">IFERROR(K434/K433-1,"–")</f>
        <v>–</v>
      </c>
      <c r="O434" s="12"/>
      <c r="P434" s="12"/>
    </row>
    <row r="435" spans="1:16" x14ac:dyDescent="0.2">
      <c r="A435" s="70">
        <f t="shared" si="290"/>
        <v>43234</v>
      </c>
      <c r="B435" s="71" t="str">
        <f ca="1">IFERROR(1*_xll.BDH($A$1,$B$1,A435,A435),"–")</f>
        <v>–</v>
      </c>
      <c r="C435" s="72" t="str">
        <f ca="1">IFERROR(1*_xll.BDH($A$1,$C$1,A435,A435),"–")</f>
        <v>–</v>
      </c>
      <c r="D435" s="71" t="str">
        <f t="shared" ca="1" si="479"/>
        <v>–</v>
      </c>
      <c r="E435" s="73" t="str">
        <f t="shared" ca="1" si="480"/>
        <v>–</v>
      </c>
      <c r="F435" s="73">
        <f t="shared" ca="1" si="481"/>
        <v>4557319</v>
      </c>
      <c r="G435" s="74" t="str">
        <f t="shared" ca="1" si="482"/>
        <v>–</v>
      </c>
      <c r="H435" s="74" t="str">
        <f ca="1">IFERROR(1*(($B435)/((_xll.BDH($H$1,$B$1,$A435,$A435)*100)/_xll.BDH($I$1,$B$1,$A435,$A435))-1),"–")</f>
        <v>–</v>
      </c>
      <c r="I435" s="71" t="str">
        <f ca="1">IFERROR(1*_xll.BDH($I$3,$B$1,A435,A435),"–")</f>
        <v>–</v>
      </c>
      <c r="J435" s="74" t="str">
        <f t="shared" ca="1" si="483"/>
        <v>–</v>
      </c>
      <c r="K435" s="71" t="str">
        <f ca="1">IFERROR(1*_xll.BDH($K$3,$B$1,A435,A435),"–")</f>
        <v>–</v>
      </c>
      <c r="L435" s="74" t="str">
        <f t="shared" ca="1" si="484"/>
        <v>–</v>
      </c>
      <c r="O435" s="12"/>
      <c r="P435" s="12"/>
    </row>
    <row r="436" spans="1:16" x14ac:dyDescent="0.2">
      <c r="A436" s="70">
        <f t="shared" si="290"/>
        <v>43235</v>
      </c>
      <c r="B436" s="71" t="str">
        <f ca="1">IFERROR(1*_xll.BDH($A$1,$B$1,A436,A436),"–")</f>
        <v>–</v>
      </c>
      <c r="C436" s="72" t="str">
        <f ca="1">IFERROR(1*_xll.BDH($A$1,$C$1,A436,A436),"–")</f>
        <v>–</v>
      </c>
      <c r="D436" s="71" t="str">
        <f t="shared" ca="1" si="479"/>
        <v>–</v>
      </c>
      <c r="E436" s="73" t="str">
        <f t="shared" ca="1" si="480"/>
        <v>–</v>
      </c>
      <c r="F436" s="73">
        <f t="shared" ca="1" si="481"/>
        <v>4557319</v>
      </c>
      <c r="G436" s="74" t="str">
        <f t="shared" ca="1" si="482"/>
        <v>–</v>
      </c>
      <c r="H436" s="74" t="str">
        <f ca="1">IFERROR(1*(($B436)/((_xll.BDH($H$1,$B$1,$A436,$A436)*100)/_xll.BDH($I$1,$B$1,$A436,$A436))-1),"–")</f>
        <v>–</v>
      </c>
      <c r="I436" s="71" t="str">
        <f ca="1">IFERROR(1*_xll.BDH($I$3,$B$1,A436,A436),"–")</f>
        <v>–</v>
      </c>
      <c r="J436" s="74" t="str">
        <f t="shared" ca="1" si="483"/>
        <v>–</v>
      </c>
      <c r="K436" s="71" t="str">
        <f ca="1">IFERROR(1*_xll.BDH($K$3,$B$1,A436,A436),"–")</f>
        <v>–</v>
      </c>
      <c r="L436" s="74" t="str">
        <f t="shared" ca="1" si="484"/>
        <v>–</v>
      </c>
      <c r="O436" s="12"/>
      <c r="P436" s="12"/>
    </row>
    <row r="437" spans="1:16" x14ac:dyDescent="0.2">
      <c r="A437" s="70">
        <f t="shared" si="290"/>
        <v>43236</v>
      </c>
      <c r="B437" s="71" t="str">
        <f ca="1">IFERROR(1*_xll.BDH($A$1,$B$1,A437,A437),"–")</f>
        <v>–</v>
      </c>
      <c r="C437" s="72" t="str">
        <f ca="1">IFERROR(1*_xll.BDH($A$1,$C$1,A437,A437),"–")</f>
        <v>–</v>
      </c>
      <c r="D437" s="71" t="str">
        <f t="shared" ref="D437" ca="1" si="485">IF(TODAY()&gt;A436,IFERROR(AVERAGE(B432:B436)*1.05,"–"),"–")</f>
        <v>–</v>
      </c>
      <c r="E437" s="73" t="str">
        <f t="shared" ref="E437" ca="1" si="486">IF(TODAY()&gt;A436,IFERROR(AVERAGE(C417:C436)*0.25,"–"),"–")</f>
        <v>–</v>
      </c>
      <c r="F437" s="73">
        <f t="shared" ref="F437" ca="1" si="487">IF(TODAY()&gt;A436,AVERAGE(C312:C437),"–")</f>
        <v>4557319</v>
      </c>
      <c r="G437" s="74" t="str">
        <f t="shared" ref="G437" ca="1" si="488">IFERROR(B437/B436-1,"–")</f>
        <v>–</v>
      </c>
      <c r="H437" s="74" t="str">
        <f ca="1">IFERROR(1*(($B437)/((_xll.BDH($H$1,$B$1,$A437,$A437)*100)/_xll.BDH($I$1,$B$1,$A437,$A437))-1),"–")</f>
        <v>–</v>
      </c>
      <c r="I437" s="71" t="str">
        <f ca="1">IFERROR(1*_xll.BDH($I$3,$B$1,A437,A437),"–")</f>
        <v>–</v>
      </c>
      <c r="J437" s="74" t="str">
        <f t="shared" ref="J437" ca="1" si="489">IFERROR(I437/I436-1,"–")</f>
        <v>–</v>
      </c>
      <c r="K437" s="71" t="str">
        <f ca="1">IFERROR(1*_xll.BDH($K$3,$B$1,A437,A437),"–")</f>
        <v>–</v>
      </c>
      <c r="L437" s="74" t="str">
        <f t="shared" ref="L437" ca="1" si="490">IFERROR(K437/K436-1,"–")</f>
        <v>–</v>
      </c>
      <c r="O437" s="12"/>
      <c r="P437" s="12"/>
    </row>
    <row r="438" spans="1:16" x14ac:dyDescent="0.2">
      <c r="A438" s="70">
        <f t="shared" si="290"/>
        <v>43237</v>
      </c>
      <c r="B438" s="71" t="str">
        <f ca="1">IFERROR(1*_xll.BDH($A$1,$B$1,A438,A438),"–")</f>
        <v>–</v>
      </c>
      <c r="C438" s="72" t="str">
        <f ca="1">IFERROR(1*_xll.BDH($A$1,$C$1,A438,A438),"–")</f>
        <v>–</v>
      </c>
      <c r="D438" s="71" t="str">
        <f t="shared" ref="D438" ca="1" si="491">IF(TODAY()&gt;A437,IFERROR(AVERAGE(B433:B437)*1.05,"–"),"–")</f>
        <v>–</v>
      </c>
      <c r="E438" s="73" t="str">
        <f t="shared" ref="E438" ca="1" si="492">IF(TODAY()&gt;A437,IFERROR(AVERAGE(C418:C437)*0.25,"–"),"–")</f>
        <v>–</v>
      </c>
      <c r="F438" s="73">
        <f t="shared" ref="F438" ca="1" si="493">IF(TODAY()&gt;A437,AVERAGE(C313:C438),"–")</f>
        <v>4557319</v>
      </c>
      <c r="G438" s="74" t="str">
        <f t="shared" ref="G438" ca="1" si="494">IFERROR(B438/B437-1,"–")</f>
        <v>–</v>
      </c>
      <c r="H438" s="74" t="str">
        <f ca="1">IFERROR(1*(($B438)/((_xll.BDH($H$1,$B$1,$A438,$A438)*100)/_xll.BDH($I$1,$B$1,$A438,$A438))-1),"–")</f>
        <v>–</v>
      </c>
      <c r="I438" s="71" t="str">
        <f ca="1">IFERROR(1*_xll.BDH($I$3,$B$1,A438,A438),"–")</f>
        <v>–</v>
      </c>
      <c r="J438" s="74" t="str">
        <f t="shared" ref="J438" ca="1" si="495">IFERROR(I438/I437-1,"–")</f>
        <v>–</v>
      </c>
      <c r="K438" s="71" t="str">
        <f ca="1">IFERROR(1*_xll.BDH($K$3,$B$1,A438,A438),"–")</f>
        <v>–</v>
      </c>
      <c r="L438" s="74" t="str">
        <f t="shared" ref="L438" ca="1" si="496">IFERROR(K438/K437-1,"–")</f>
        <v>–</v>
      </c>
      <c r="O438" s="12"/>
      <c r="P438" s="12"/>
    </row>
    <row r="439" spans="1:16" x14ac:dyDescent="0.2">
      <c r="A439" s="70">
        <f t="shared" si="290"/>
        <v>43238</v>
      </c>
      <c r="B439" s="71" t="str">
        <f ca="1">IFERROR(1*_xll.BDH($A$1,$B$1,A439,A439),"–")</f>
        <v>–</v>
      </c>
      <c r="C439" s="72" t="str">
        <f ca="1">IFERROR(1*_xll.BDH($A$1,$C$1,A439,A439),"–")</f>
        <v>–</v>
      </c>
      <c r="D439" s="71" t="str">
        <f t="shared" ref="D439" ca="1" si="497">IF(TODAY()&gt;A438,IFERROR(AVERAGE(B434:B438)*1.05,"–"),"–")</f>
        <v>–</v>
      </c>
      <c r="E439" s="73" t="str">
        <f t="shared" ref="E439" ca="1" si="498">IF(TODAY()&gt;A438,IFERROR(AVERAGE(C419:C438)*0.25,"–"),"–")</f>
        <v>–</v>
      </c>
      <c r="F439" s="73">
        <f t="shared" ref="F439" ca="1" si="499">IF(TODAY()&gt;A438,AVERAGE(C314:C439),"–")</f>
        <v>4557319</v>
      </c>
      <c r="G439" s="74" t="str">
        <f t="shared" ref="G439" ca="1" si="500">IFERROR(B439/B438-1,"–")</f>
        <v>–</v>
      </c>
      <c r="H439" s="74" t="str">
        <f ca="1">IFERROR(1*(($B439)/((_xll.BDH($H$1,$B$1,$A439,$A439)*100)/_xll.BDH($I$1,$B$1,$A439,$A439))-1),"–")</f>
        <v>–</v>
      </c>
      <c r="I439" s="71" t="str">
        <f ca="1">IFERROR(1*_xll.BDH($I$3,$B$1,A439,A439),"–")</f>
        <v>–</v>
      </c>
      <c r="J439" s="74" t="str">
        <f t="shared" ref="J439" ca="1" si="501">IFERROR(I439/I438-1,"–")</f>
        <v>–</v>
      </c>
      <c r="K439" s="71" t="str">
        <f ca="1">IFERROR(1*_xll.BDH($K$3,$B$1,A439,A439),"–")</f>
        <v>–</v>
      </c>
      <c r="L439" s="74" t="str">
        <f t="shared" ref="L439" ca="1" si="502">IFERROR(K439/K438-1,"–")</f>
        <v>–</v>
      </c>
      <c r="O439" s="12"/>
      <c r="P439" s="12"/>
    </row>
    <row r="440" spans="1:16" x14ac:dyDescent="0.2">
      <c r="A440" s="70">
        <f t="shared" si="290"/>
        <v>43241</v>
      </c>
      <c r="B440" s="71" t="str">
        <f ca="1">IFERROR(1*_xll.BDH($A$1,$B$1,A440,A440),"–")</f>
        <v>–</v>
      </c>
      <c r="C440" s="72" t="str">
        <f ca="1">IFERROR(1*_xll.BDH($A$1,$C$1,A440,A440),"–")</f>
        <v>–</v>
      </c>
      <c r="D440" s="71" t="str">
        <f t="shared" ref="D440" ca="1" si="503">IF(TODAY()&gt;A439,IFERROR(AVERAGE(B435:B439)*1.05,"–"),"–")</f>
        <v>–</v>
      </c>
      <c r="E440" s="73" t="str">
        <f t="shared" ref="E440" ca="1" si="504">IF(TODAY()&gt;A439,IFERROR(AVERAGE(C420:C439)*0.25,"–"),"–")</f>
        <v>–</v>
      </c>
      <c r="F440" s="73">
        <f t="shared" ref="F440" ca="1" si="505">IF(TODAY()&gt;A439,AVERAGE(C315:C440),"–")</f>
        <v>4557319</v>
      </c>
      <c r="G440" s="74" t="str">
        <f t="shared" ref="G440" ca="1" si="506">IFERROR(B440/B439-1,"–")</f>
        <v>–</v>
      </c>
      <c r="H440" s="74" t="str">
        <f ca="1">IFERROR(1*(($B440)/((_xll.BDH($H$1,$B$1,$A440,$A440)*100)/_xll.BDH($I$1,$B$1,$A440,$A440))-1),"–")</f>
        <v>–</v>
      </c>
      <c r="I440" s="71" t="str">
        <f ca="1">IFERROR(1*_xll.BDH($I$3,$B$1,A440,A440),"–")</f>
        <v>–</v>
      </c>
      <c r="J440" s="74" t="str">
        <f t="shared" ref="J440" ca="1" si="507">IFERROR(I440/I439-1,"–")</f>
        <v>–</v>
      </c>
      <c r="K440" s="71" t="str">
        <f ca="1">IFERROR(1*_xll.BDH($K$3,$B$1,A440,A440),"–")</f>
        <v>–</v>
      </c>
      <c r="L440" s="74" t="str">
        <f t="shared" ref="L440" ca="1" si="508">IFERROR(K440/K439-1,"–")</f>
        <v>–</v>
      </c>
      <c r="O440" s="12"/>
      <c r="P440" s="12"/>
    </row>
    <row r="441" spans="1:16" x14ac:dyDescent="0.2">
      <c r="A441" s="70">
        <f t="shared" si="290"/>
        <v>43242</v>
      </c>
      <c r="B441" s="71" t="str">
        <f ca="1">IFERROR(1*_xll.BDH($A$1,$B$1,A441,A441),"–")</f>
        <v>–</v>
      </c>
      <c r="C441" s="72" t="str">
        <f ca="1">IFERROR(1*_xll.BDH($A$1,$C$1,A441,A441),"–")</f>
        <v>–</v>
      </c>
      <c r="D441" s="71" t="str">
        <f t="shared" ref="D441" ca="1" si="509">IF(TODAY()&gt;A440,IFERROR(AVERAGE(B436:B440)*1.05,"–"),"–")</f>
        <v>–</v>
      </c>
      <c r="E441" s="73" t="str">
        <f t="shared" ref="E441" ca="1" si="510">IF(TODAY()&gt;A440,IFERROR(AVERAGE(C421:C440)*0.25,"–"),"–")</f>
        <v>–</v>
      </c>
      <c r="F441" s="73">
        <f t="shared" ref="F441" ca="1" si="511">IF(TODAY()&gt;A440,AVERAGE(C316:C441),"–")</f>
        <v>4557319</v>
      </c>
      <c r="G441" s="74" t="str">
        <f t="shared" ref="G441" ca="1" si="512">IFERROR(B441/B440-1,"–")</f>
        <v>–</v>
      </c>
      <c r="H441" s="74" t="str">
        <f ca="1">IFERROR(1*(($B441)/((_xll.BDH($H$1,$B$1,$A441,$A441)*100)/_xll.BDH($I$1,$B$1,$A441,$A441))-1),"–")</f>
        <v>–</v>
      </c>
      <c r="I441" s="71" t="str">
        <f ca="1">IFERROR(1*_xll.BDH($I$3,$B$1,A441,A441),"–")</f>
        <v>–</v>
      </c>
      <c r="J441" s="74" t="str">
        <f t="shared" ref="J441" ca="1" si="513">IFERROR(I441/I440-1,"–")</f>
        <v>–</v>
      </c>
      <c r="K441" s="71" t="str">
        <f ca="1">IFERROR(1*_xll.BDH($K$3,$B$1,A441,A441),"–")</f>
        <v>–</v>
      </c>
      <c r="L441" s="74" t="str">
        <f t="shared" ref="L441" ca="1" si="514">IFERROR(K441/K440-1,"–")</f>
        <v>–</v>
      </c>
      <c r="O441" s="12"/>
      <c r="P441" s="12"/>
    </row>
    <row r="442" spans="1:16" x14ac:dyDescent="0.2">
      <c r="A442" s="70">
        <f t="shared" si="290"/>
        <v>43243</v>
      </c>
      <c r="B442" s="71" t="str">
        <f ca="1">IFERROR(1*_xll.BDH($A$1,$B$1,A442,A442),"–")</f>
        <v>–</v>
      </c>
      <c r="C442" s="72" t="str">
        <f ca="1">IFERROR(1*_xll.BDH($A$1,$C$1,A442,A442),"–")</f>
        <v>–</v>
      </c>
      <c r="D442" s="71" t="str">
        <f t="shared" ref="D442" ca="1" si="515">IF(TODAY()&gt;A441,IFERROR(AVERAGE(B437:B441)*1.05,"–"),"–")</f>
        <v>–</v>
      </c>
      <c r="E442" s="73" t="str">
        <f t="shared" ref="E442" ca="1" si="516">IF(TODAY()&gt;A441,IFERROR(AVERAGE(C422:C441)*0.25,"–"),"–")</f>
        <v>–</v>
      </c>
      <c r="F442" s="73">
        <f t="shared" ref="F442" ca="1" si="517">IF(TODAY()&gt;A441,AVERAGE(C317:C442),"–")</f>
        <v>4557319</v>
      </c>
      <c r="G442" s="74" t="str">
        <f t="shared" ref="G442" ca="1" si="518">IFERROR(B442/B441-1,"–")</f>
        <v>–</v>
      </c>
      <c r="H442" s="74" t="str">
        <f ca="1">IFERROR(1*(($B442)/((_xll.BDH($H$1,$B$1,$A442,$A442)*100)/_xll.BDH($I$1,$B$1,$A442,$A442))-1),"–")</f>
        <v>–</v>
      </c>
      <c r="I442" s="71" t="str">
        <f ca="1">IFERROR(1*_xll.BDH($I$3,$B$1,A442,A442),"–")</f>
        <v>–</v>
      </c>
      <c r="J442" s="74" t="str">
        <f t="shared" ref="J442" ca="1" si="519">IFERROR(I442/I441-1,"–")</f>
        <v>–</v>
      </c>
      <c r="K442" s="71" t="str">
        <f ca="1">IFERROR(1*_xll.BDH($K$3,$B$1,A442,A442),"–")</f>
        <v>–</v>
      </c>
      <c r="L442" s="74" t="str">
        <f t="shared" ref="L442" ca="1" si="520">IFERROR(K442/K441-1,"–")</f>
        <v>–</v>
      </c>
      <c r="O442" s="12"/>
      <c r="P442" s="12"/>
    </row>
    <row r="443" spans="1:16" x14ac:dyDescent="0.2">
      <c r="A443" s="70">
        <f t="shared" si="290"/>
        <v>43244</v>
      </c>
      <c r="B443" s="71" t="str">
        <f ca="1">IFERROR(1*_xll.BDH($A$1,$B$1,A443,A443),"–")</f>
        <v>–</v>
      </c>
      <c r="C443" s="72" t="str">
        <f ca="1">IFERROR(1*_xll.BDH($A$1,$C$1,A443,A443),"–")</f>
        <v>–</v>
      </c>
      <c r="D443" s="71" t="str">
        <f t="shared" ref="D443" ca="1" si="521">IF(TODAY()&gt;A442,IFERROR(AVERAGE(B438:B442)*1.05,"–"),"–")</f>
        <v>–</v>
      </c>
      <c r="E443" s="73" t="str">
        <f t="shared" ref="E443" ca="1" si="522">IF(TODAY()&gt;A442,IFERROR(AVERAGE(C423:C442)*0.25,"–"),"–")</f>
        <v>–</v>
      </c>
      <c r="F443" s="73">
        <f t="shared" ref="F443" ca="1" si="523">IF(TODAY()&gt;A442,AVERAGE(C318:C443),"–")</f>
        <v>4557319</v>
      </c>
      <c r="G443" s="74" t="str">
        <f t="shared" ref="G443" ca="1" si="524">IFERROR(B443/B442-1,"–")</f>
        <v>–</v>
      </c>
      <c r="H443" s="74" t="str">
        <f ca="1">IFERROR(1*(($B443)/((_xll.BDH($H$1,$B$1,$A443,$A443)*100)/_xll.BDH($I$1,$B$1,$A443,$A443))-1),"–")</f>
        <v>–</v>
      </c>
      <c r="I443" s="71" t="str">
        <f ca="1">IFERROR(1*_xll.BDH($I$3,$B$1,A443,A443),"–")</f>
        <v>–</v>
      </c>
      <c r="J443" s="74" t="str">
        <f t="shared" ref="J443" ca="1" si="525">IFERROR(I443/I442-1,"–")</f>
        <v>–</v>
      </c>
      <c r="K443" s="71" t="str">
        <f ca="1">IFERROR(1*_xll.BDH($K$3,$B$1,A443,A443),"–")</f>
        <v>–</v>
      </c>
      <c r="L443" s="74" t="str">
        <f t="shared" ref="L443" ca="1" si="526">IFERROR(K443/K442-1,"–")</f>
        <v>–</v>
      </c>
      <c r="O443" s="12"/>
      <c r="P443" s="12"/>
    </row>
    <row r="444" spans="1:16" x14ac:dyDescent="0.2">
      <c r="A444" s="70">
        <f t="shared" si="290"/>
        <v>43245</v>
      </c>
      <c r="B444" s="71" t="str">
        <f ca="1">IFERROR(1*_xll.BDH($A$1,$B$1,A444,A444),"–")</f>
        <v>–</v>
      </c>
      <c r="C444" s="72" t="str">
        <f ca="1">IFERROR(1*_xll.BDH($A$1,$C$1,A444,A444),"–")</f>
        <v>–</v>
      </c>
      <c r="D444" s="71" t="str">
        <f t="shared" ref="D444" ca="1" si="527">IF(TODAY()&gt;A443,IFERROR(AVERAGE(B439:B443)*1.05,"–"),"–")</f>
        <v>–</v>
      </c>
      <c r="E444" s="73" t="str">
        <f t="shared" ref="E444" ca="1" si="528">IF(TODAY()&gt;A443,IFERROR(AVERAGE(C424:C443)*0.25,"–"),"–")</f>
        <v>–</v>
      </c>
      <c r="F444" s="73">
        <f t="shared" ref="F444" ca="1" si="529">IF(TODAY()&gt;A443,AVERAGE(C319:C444),"–")</f>
        <v>4557319</v>
      </c>
      <c r="G444" s="74" t="str">
        <f t="shared" ref="G444" ca="1" si="530">IFERROR(B444/B443-1,"–")</f>
        <v>–</v>
      </c>
      <c r="H444" s="74" t="str">
        <f ca="1">IFERROR(1*(($B444)/((_xll.BDH($H$1,$B$1,$A444,$A444)*100)/_xll.BDH($I$1,$B$1,$A444,$A444))-1),"–")</f>
        <v>–</v>
      </c>
      <c r="I444" s="71" t="str">
        <f ca="1">IFERROR(1*_xll.BDH($I$3,$B$1,A444,A444),"–")</f>
        <v>–</v>
      </c>
      <c r="J444" s="74" t="str">
        <f t="shared" ref="J444" ca="1" si="531">IFERROR(I444/I443-1,"–")</f>
        <v>–</v>
      </c>
      <c r="K444" s="71" t="str">
        <f ca="1">IFERROR(1*_xll.BDH($K$3,$B$1,A444,A444),"–")</f>
        <v>–</v>
      </c>
      <c r="L444" s="74" t="str">
        <f t="shared" ref="L444" ca="1" si="532">IFERROR(K444/K443-1,"–")</f>
        <v>–</v>
      </c>
      <c r="O444" s="12"/>
      <c r="P444" s="12"/>
    </row>
    <row r="445" spans="1:16" x14ac:dyDescent="0.2">
      <c r="A445" s="70">
        <f t="shared" si="290"/>
        <v>43248</v>
      </c>
      <c r="B445" s="71" t="str">
        <f ca="1">IFERROR(1*_xll.BDH($A$1,$B$1,A445,A445),"–")</f>
        <v>–</v>
      </c>
      <c r="C445" s="72" t="str">
        <f ca="1">IFERROR(1*_xll.BDH($A$1,$C$1,A445,A445),"–")</f>
        <v>–</v>
      </c>
      <c r="D445" s="71" t="str">
        <f t="shared" ref="D445:D446" ca="1" si="533">IF(TODAY()&gt;A444,IFERROR(AVERAGE(B440:B444)*1.05,"–"),"–")</f>
        <v>–</v>
      </c>
      <c r="E445" s="73" t="str">
        <f t="shared" ref="E445:E446" ca="1" si="534">IF(TODAY()&gt;A444,IFERROR(AVERAGE(C425:C444)*0.25,"–"),"–")</f>
        <v>–</v>
      </c>
      <c r="F445" s="73">
        <f t="shared" ref="F445:F446" ca="1" si="535">IF(TODAY()&gt;A444,AVERAGE(C320:C445),"–")</f>
        <v>4557319</v>
      </c>
      <c r="G445" s="74" t="str">
        <f t="shared" ref="G445" ca="1" si="536">IFERROR(B445/B444-1,"–")</f>
        <v>–</v>
      </c>
      <c r="H445" s="74" t="str">
        <f ca="1">IFERROR(1*(($B445)/((_xll.BDH($H$1,$B$1,$A445,$A445)*100)/_xll.BDH($I$1,$B$1,$A445,$A445))-1),"–")</f>
        <v>–</v>
      </c>
      <c r="I445" s="71" t="str">
        <f ca="1">IFERROR(1*_xll.BDH($I$3,$B$1,A445,A445),"–")</f>
        <v>–</v>
      </c>
      <c r="J445" s="74" t="str">
        <f t="shared" ref="J445:J446" ca="1" si="537">IFERROR(I445/I444-1,"–")</f>
        <v>–</v>
      </c>
      <c r="K445" s="71" t="str">
        <f ca="1">IFERROR(1*_xll.BDH($K$3,$B$1,A445,A445),"–")</f>
        <v>–</v>
      </c>
      <c r="L445" s="74" t="str">
        <f t="shared" ref="L445" ca="1" si="538">IFERROR(K445/K444-1,"–")</f>
        <v>–</v>
      </c>
      <c r="O445" s="12"/>
      <c r="P445" s="12"/>
    </row>
    <row r="446" spans="1:16" x14ac:dyDescent="0.2">
      <c r="A446" s="70">
        <f t="shared" si="290"/>
        <v>43249</v>
      </c>
      <c r="B446" s="71" t="str">
        <f ca="1">IFERROR(1*_xll.BDH($A$1,$B$1,A446,A446),"–")</f>
        <v>–</v>
      </c>
      <c r="C446" s="72" t="str">
        <f ca="1">IFERROR(1*_xll.BDH($A$1,$C$1,A446,A446),"–")</f>
        <v>–</v>
      </c>
      <c r="D446" s="71" t="str">
        <f t="shared" ca="1" si="533"/>
        <v>–</v>
      </c>
      <c r="E446" s="73" t="str">
        <f t="shared" ca="1" si="534"/>
        <v>–</v>
      </c>
      <c r="F446" s="73">
        <f t="shared" ca="1" si="535"/>
        <v>4557319</v>
      </c>
      <c r="G446" s="74" t="str">
        <f ca="1">IFERROR(B446/B444-1,"–")</f>
        <v>–</v>
      </c>
      <c r="H446" s="74" t="str">
        <f ca="1">IFERROR(1*(($B446)/((_xll.BDH($H$1,$B$1,$A446,$A446)*100)/_xll.BDH($I$1,$B$1,$A446,$A446))-1),"–")</f>
        <v>–</v>
      </c>
      <c r="I446" s="71" t="str">
        <f ca="1">IFERROR(1*_xll.BDH($I$3,$B$1,A446,A446),"–")</f>
        <v>–</v>
      </c>
      <c r="J446" s="74" t="str">
        <f t="shared" ca="1" si="537"/>
        <v>–</v>
      </c>
      <c r="K446" s="71" t="str">
        <f ca="1">IFERROR(1*_xll.BDH($K$3,$B$1,A446,A446),"–")</f>
        <v>–</v>
      </c>
      <c r="L446" s="74" t="str">
        <f ca="1">IFERROR(K446/K444-1,"–")</f>
        <v>–</v>
      </c>
      <c r="O446" s="12"/>
      <c r="P446" s="12"/>
    </row>
    <row r="447" spans="1:16" x14ac:dyDescent="0.2">
      <c r="A447" s="70">
        <f t="shared" si="290"/>
        <v>43250</v>
      </c>
      <c r="B447" s="71" t="str">
        <f ca="1">IFERROR(1*_xll.BDH($A$1,$B$1,A447,A447),"–")</f>
        <v>–</v>
      </c>
      <c r="C447" s="72" t="str">
        <f ca="1">IFERROR(1*_xll.BDH($A$1,$C$1,A447,A447),"–")</f>
        <v>–</v>
      </c>
      <c r="D447" s="71" t="str">
        <f t="shared" ref="D447" ca="1" si="539">IF(TODAY()&gt;A446,IFERROR(AVERAGE(B442:B446)*1.05,"–"),"–")</f>
        <v>–</v>
      </c>
      <c r="E447" s="73" t="str">
        <f t="shared" ref="E447" ca="1" si="540">IF(TODAY()&gt;A446,IFERROR(AVERAGE(C427:C446)*0.25,"–"),"–")</f>
        <v>–</v>
      </c>
      <c r="F447" s="73">
        <f t="shared" ref="F447" ca="1" si="541">IF(TODAY()&gt;A446,AVERAGE(C322:C447),"–")</f>
        <v>4557319</v>
      </c>
      <c r="G447" s="74" t="str">
        <f t="shared" ref="G447:G452" ca="1" si="542">IFERROR(B447/B446-1,"–")</f>
        <v>–</v>
      </c>
      <c r="H447" s="74" t="str">
        <f ca="1">IFERROR(1*(($B447)/((_xll.BDH($H$1,$B$1,$A447,$A447)*100)/_xll.BDH($I$1,$B$1,$A447,$A447))-1),"–")</f>
        <v>–</v>
      </c>
      <c r="I447" s="71" t="str">
        <f ca="1">IFERROR(1*_xll.BDH($I$3,$B$1,A447,A447),"–")</f>
        <v>–</v>
      </c>
      <c r="J447" s="74" t="str">
        <f t="shared" ref="J447" ca="1" si="543">IFERROR(I447/I446-1,"–")</f>
        <v>–</v>
      </c>
      <c r="K447" s="71" t="str">
        <f ca="1">IFERROR(1*_xll.BDH($K$3,$B$1,A447,A447),"–")</f>
        <v>–</v>
      </c>
      <c r="L447" s="74" t="str">
        <f t="shared" ref="L447:L452" ca="1" si="544">IFERROR(K447/K446-1,"–")</f>
        <v>–</v>
      </c>
      <c r="O447" s="12"/>
      <c r="P447" s="12"/>
    </row>
    <row r="448" spans="1:16" x14ac:dyDescent="0.2">
      <c r="A448" s="70">
        <f t="shared" si="290"/>
        <v>43251</v>
      </c>
      <c r="B448" s="71" t="str">
        <f ca="1">IFERROR(1*_xll.BDH($A$1,$B$1,A448,A448),"–")</f>
        <v>–</v>
      </c>
      <c r="C448" s="72" t="str">
        <f ca="1">IFERROR(1*_xll.BDH($A$1,$C$1,A448,A448),"–")</f>
        <v>–</v>
      </c>
      <c r="D448" s="71" t="str">
        <f t="shared" ref="D448" ca="1" si="545">IF(TODAY()&gt;A447,IFERROR(AVERAGE(B443:B447)*1.05,"–"),"–")</f>
        <v>–</v>
      </c>
      <c r="E448" s="73" t="str">
        <f t="shared" ref="E448" ca="1" si="546">IF(TODAY()&gt;A447,IFERROR(AVERAGE(C428:C447)*0.25,"–"),"–")</f>
        <v>–</v>
      </c>
      <c r="F448" s="73">
        <f t="shared" ref="F448" ca="1" si="547">IF(TODAY()&gt;A447,AVERAGE(C323:C448),"–")</f>
        <v>4557319</v>
      </c>
      <c r="G448" s="74" t="str">
        <f t="shared" ca="1" si="542"/>
        <v>–</v>
      </c>
      <c r="H448" s="74" t="str">
        <f ca="1">IFERROR(1*(($B448)/((_xll.BDH($H$1,$B$1,$A448,$A448)*100)/_xll.BDH($I$1,$B$1,$A448,$A448))-1),"–")</f>
        <v>–</v>
      </c>
      <c r="I448" s="71" t="str">
        <f ca="1">IFERROR(1*_xll.BDH($I$3,$B$1,A448,A448),"–")</f>
        <v>–</v>
      </c>
      <c r="J448" s="74" t="str">
        <f t="shared" ref="J448" ca="1" si="548">IFERROR(I448/I447-1,"–")</f>
        <v>–</v>
      </c>
      <c r="K448" s="71" t="str">
        <f ca="1">IFERROR(1*_xll.BDH($K$3,$B$1,A448,A448),"–")</f>
        <v>–</v>
      </c>
      <c r="L448" s="74" t="str">
        <f t="shared" ca="1" si="544"/>
        <v>–</v>
      </c>
      <c r="O448" s="12"/>
      <c r="P448" s="12"/>
    </row>
    <row r="449" spans="1:16" x14ac:dyDescent="0.2">
      <c r="A449" s="70">
        <f t="shared" si="290"/>
        <v>43252</v>
      </c>
      <c r="B449" s="71" t="str">
        <f ca="1">IFERROR(1*_xll.BDH($A$1,$B$1,A449,A449),"–")</f>
        <v>–</v>
      </c>
      <c r="C449" s="72" t="str">
        <f ca="1">IFERROR(1*_xll.BDH($A$1,$C$1,A449,A449),"–")</f>
        <v>–</v>
      </c>
      <c r="D449" s="71" t="str">
        <f t="shared" ref="D449" ca="1" si="549">IF(TODAY()&gt;A448,IFERROR(AVERAGE(B444:B448)*1.05,"–"),"–")</f>
        <v>–</v>
      </c>
      <c r="E449" s="73" t="str">
        <f t="shared" ref="E449" ca="1" si="550">IF(TODAY()&gt;A448,IFERROR(AVERAGE(C429:C448)*0.25,"–"),"–")</f>
        <v>–</v>
      </c>
      <c r="F449" s="73">
        <f t="shared" ref="F449" ca="1" si="551">IF(TODAY()&gt;A448,AVERAGE(C324:C449),"–")</f>
        <v>4557319</v>
      </c>
      <c r="G449" s="74" t="str">
        <f t="shared" ca="1" si="542"/>
        <v>–</v>
      </c>
      <c r="H449" s="74" t="str">
        <f ca="1">IFERROR(1*(($B449)/((_xll.BDH($H$1,$B$1,$A449,$A449)*100)/_xll.BDH($I$1,$B$1,$A449,$A449))-1),"–")</f>
        <v>–</v>
      </c>
      <c r="I449" s="71" t="str">
        <f ca="1">IFERROR(1*_xll.BDH($I$3,$B$1,A449,A449),"–")</f>
        <v>–</v>
      </c>
      <c r="J449" s="74" t="str">
        <f t="shared" ref="J449" ca="1" si="552">IFERROR(I449/I448-1,"–")</f>
        <v>–</v>
      </c>
      <c r="K449" s="71" t="str">
        <f ca="1">IFERROR(1*_xll.BDH($K$3,$B$1,A449,A449),"–")</f>
        <v>–</v>
      </c>
      <c r="L449" s="74" t="str">
        <f t="shared" ca="1" si="544"/>
        <v>–</v>
      </c>
      <c r="O449" s="12"/>
      <c r="P449" s="12"/>
    </row>
    <row r="450" spans="1:16" x14ac:dyDescent="0.2">
      <c r="A450" s="70">
        <f t="shared" si="290"/>
        <v>43255</v>
      </c>
      <c r="B450" s="71" t="str">
        <f ca="1">IFERROR(1*_xll.BDH($A$1,$B$1,A450,A450),"–")</f>
        <v>–</v>
      </c>
      <c r="C450" s="72" t="str">
        <f ca="1">IFERROR(1*_xll.BDH($A$1,$C$1,A450,A450),"–")</f>
        <v>–</v>
      </c>
      <c r="D450" s="71" t="str">
        <f t="shared" ref="D450" ca="1" si="553">IF(TODAY()&gt;A449,IFERROR(AVERAGE(B445:B449)*1.05,"–"),"–")</f>
        <v>–</v>
      </c>
      <c r="E450" s="73" t="str">
        <f t="shared" ref="E450" ca="1" si="554">IF(TODAY()&gt;A449,IFERROR(AVERAGE(C430:C449)*0.25,"–"),"–")</f>
        <v>–</v>
      </c>
      <c r="F450" s="73">
        <f t="shared" ref="F450" ca="1" si="555">IF(TODAY()&gt;A449,AVERAGE(C325:C450),"–")</f>
        <v>4557319</v>
      </c>
      <c r="G450" s="74" t="str">
        <f t="shared" ca="1" si="542"/>
        <v>–</v>
      </c>
      <c r="H450" s="74" t="str">
        <f ca="1">IFERROR(1*(($B450)/((_xll.BDH($H$1,$B$1,$A450,$A450)*100)/_xll.BDH($I$1,$B$1,$A450,$A450))-1),"–")</f>
        <v>–</v>
      </c>
      <c r="I450" s="71" t="str">
        <f ca="1">IFERROR(1*_xll.BDH($I$3,$B$1,A450,A450),"–")</f>
        <v>–</v>
      </c>
      <c r="J450" s="74" t="str">
        <f t="shared" ref="J450" ca="1" si="556">IFERROR(I450/I449-1,"–")</f>
        <v>–</v>
      </c>
      <c r="K450" s="71" t="str">
        <f ca="1">IFERROR(1*_xll.BDH($K$3,$B$1,A450,A450),"–")</f>
        <v>–</v>
      </c>
      <c r="L450" s="74" t="str">
        <f t="shared" ca="1" si="544"/>
        <v>–</v>
      </c>
      <c r="O450" s="12"/>
      <c r="P450" s="12"/>
    </row>
    <row r="451" spans="1:16" x14ac:dyDescent="0.2">
      <c r="A451" s="70">
        <f t="shared" si="290"/>
        <v>43256</v>
      </c>
      <c r="B451" s="71" t="str">
        <f ca="1">IFERROR(1*_xll.BDH($A$1,$B$1,A451,A451),"–")</f>
        <v>–</v>
      </c>
      <c r="C451" s="72" t="str">
        <f ca="1">IFERROR(1*_xll.BDH($A$1,$C$1,A451,A451),"–")</f>
        <v>–</v>
      </c>
      <c r="D451" s="71" t="str">
        <f t="shared" ref="D451" ca="1" si="557">IF(TODAY()&gt;A450,IFERROR(AVERAGE(B446:B450)*1.05,"–"),"–")</f>
        <v>–</v>
      </c>
      <c r="E451" s="73" t="str">
        <f t="shared" ref="E451" ca="1" si="558">IF(TODAY()&gt;A450,IFERROR(AVERAGE(C431:C450)*0.25,"–"),"–")</f>
        <v>–</v>
      </c>
      <c r="F451" s="73">
        <f t="shared" ref="F451" ca="1" si="559">IF(TODAY()&gt;A450,AVERAGE(C326:C451),"–")</f>
        <v>4557319</v>
      </c>
      <c r="G451" s="74" t="str">
        <f t="shared" ca="1" si="542"/>
        <v>–</v>
      </c>
      <c r="H451" s="74" t="str">
        <f ca="1">IFERROR(1*(($B451)/((_xll.BDH($H$1,$B$1,$A451,$A451)*100)/_xll.BDH($I$1,$B$1,$A451,$A451))-1),"–")</f>
        <v>–</v>
      </c>
      <c r="I451" s="71" t="str">
        <f ca="1">IFERROR(1*_xll.BDH($I$3,$B$1,A451,A451),"–")</f>
        <v>–</v>
      </c>
      <c r="J451" s="74" t="str">
        <f t="shared" ref="J451" ca="1" si="560">IFERROR(I451/I450-1,"–")</f>
        <v>–</v>
      </c>
      <c r="K451" s="71" t="str">
        <f ca="1">IFERROR(1*_xll.BDH($K$3,$B$1,A451,A451),"–")</f>
        <v>–</v>
      </c>
      <c r="L451" s="74" t="str">
        <f t="shared" ca="1" si="544"/>
        <v>–</v>
      </c>
      <c r="O451" s="12"/>
      <c r="P451" s="12"/>
    </row>
    <row r="452" spans="1:16" x14ac:dyDescent="0.2">
      <c r="A452" s="70">
        <f t="shared" si="290"/>
        <v>43257</v>
      </c>
      <c r="B452" s="71" t="str">
        <f ca="1">IFERROR(1*_xll.BDH($A$1,$B$1,A452,A452),"–")</f>
        <v>–</v>
      </c>
      <c r="C452" s="72" t="str">
        <f ca="1">IFERROR(1*_xll.BDH($A$1,$C$1,A452,A452),"–")</f>
        <v>–</v>
      </c>
      <c r="D452" s="71" t="str">
        <f t="shared" ref="D452" ca="1" si="561">IF(TODAY()&gt;A451,IFERROR(AVERAGE(B447:B451)*1.05,"–"),"–")</f>
        <v>–</v>
      </c>
      <c r="E452" s="73" t="str">
        <f t="shared" ref="E452" ca="1" si="562">IF(TODAY()&gt;A451,IFERROR(AVERAGE(C432:C451)*0.25,"–"),"–")</f>
        <v>–</v>
      </c>
      <c r="F452" s="73">
        <f t="shared" ref="F452" ca="1" si="563">IF(TODAY()&gt;A451,AVERAGE(C327:C452),"–")</f>
        <v>4557319</v>
      </c>
      <c r="G452" s="74" t="str">
        <f t="shared" ca="1" si="542"/>
        <v>–</v>
      </c>
      <c r="H452" s="74" t="str">
        <f ca="1">IFERROR(1*(($B452)/((_xll.BDH($H$1,$B$1,$A452,$A452)*100)/_xll.BDH($I$1,$B$1,$A452,$A452))-1),"–")</f>
        <v>–</v>
      </c>
      <c r="I452" s="71" t="str">
        <f ca="1">IFERROR(1*_xll.BDH($I$3,$B$1,A452,A452),"–")</f>
        <v>–</v>
      </c>
      <c r="J452" s="74" t="str">
        <f t="shared" ref="J452" ca="1" si="564">IFERROR(I452/I451-1,"–")</f>
        <v>–</v>
      </c>
      <c r="K452" s="71" t="str">
        <f ca="1">IFERROR(1*_xll.BDH($K$3,$B$1,A452,A452),"–")</f>
        <v>–</v>
      </c>
      <c r="L452" s="74" t="str">
        <f t="shared" ca="1" si="544"/>
        <v>–</v>
      </c>
      <c r="O452" s="12"/>
      <c r="P452" s="12"/>
    </row>
    <row r="453" spans="1:16" x14ac:dyDescent="0.2">
      <c r="A453" s="70">
        <f t="shared" si="290"/>
        <v>43258</v>
      </c>
      <c r="B453" s="71" t="str">
        <f ca="1">IFERROR(1*_xll.BDH($A$1,$B$1,A453,A453),"–")</f>
        <v>–</v>
      </c>
      <c r="C453" s="72" t="str">
        <f ca="1">IFERROR(1*_xll.BDH($A$1,$C$1,A453,A453),"–")</f>
        <v>–</v>
      </c>
      <c r="D453" s="71" t="str">
        <f t="shared" ref="D453" ca="1" si="565">IF(TODAY()&gt;A452,IFERROR(AVERAGE(B448:B452)*1.05,"–"),"–")</f>
        <v>–</v>
      </c>
      <c r="E453" s="73" t="str">
        <f t="shared" ref="E453" ca="1" si="566">IF(TODAY()&gt;A452,IFERROR(AVERAGE(C433:C452)*0.25,"–"),"–")</f>
        <v>–</v>
      </c>
      <c r="F453" s="73">
        <f t="shared" ref="F453" ca="1" si="567">IF(TODAY()&gt;A452,AVERAGE(C328:C453),"–")</f>
        <v>4557319</v>
      </c>
      <c r="G453" s="74" t="str">
        <f t="shared" ref="G453" ca="1" si="568">IFERROR(B453/B452-1,"–")</f>
        <v>–</v>
      </c>
      <c r="H453" s="74" t="str">
        <f ca="1">IFERROR(1*(($B453)/((_xll.BDH($H$1,$B$1,$A453,$A453)*100)/_xll.BDH($I$1,$B$1,$A453,$A453))-1),"–")</f>
        <v>–</v>
      </c>
      <c r="I453" s="71" t="str">
        <f ca="1">IFERROR(1*_xll.BDH($I$3,$B$1,A453,A453),"–")</f>
        <v>–</v>
      </c>
      <c r="J453" s="74" t="str">
        <f t="shared" ref="J453" ca="1" si="569">IFERROR(I453/I452-1,"–")</f>
        <v>–</v>
      </c>
      <c r="K453" s="71" t="str">
        <f ca="1">IFERROR(1*_xll.BDH($K$3,$B$1,A453,A453),"–")</f>
        <v>–</v>
      </c>
      <c r="L453" s="74" t="str">
        <f t="shared" ref="L453" ca="1" si="570">IFERROR(K453/K452-1,"–")</f>
        <v>–</v>
      </c>
      <c r="O453" s="12"/>
      <c r="P453" s="12"/>
    </row>
    <row r="454" spans="1:16" x14ac:dyDescent="0.2">
      <c r="A454" s="70">
        <f t="shared" si="290"/>
        <v>43259</v>
      </c>
      <c r="B454" s="71" t="str">
        <f ca="1">IFERROR(1*_xll.BDH($A$1,$B$1,A454,A454),"–")</f>
        <v>–</v>
      </c>
      <c r="C454" s="72" t="str">
        <f ca="1">IFERROR(1*_xll.BDH($A$1,$C$1,A454,A454),"–")</f>
        <v>–</v>
      </c>
      <c r="D454" s="71" t="str">
        <f t="shared" ref="D454" ca="1" si="571">IF(TODAY()&gt;A453,IFERROR(AVERAGE(B449:B453)*1.05,"–"),"–")</f>
        <v>–</v>
      </c>
      <c r="E454" s="73" t="str">
        <f t="shared" ref="E454" ca="1" si="572">IF(TODAY()&gt;A453,IFERROR(AVERAGE(C434:C453)*0.25,"–"),"–")</f>
        <v>–</v>
      </c>
      <c r="F454" s="73">
        <f t="shared" ref="F454" ca="1" si="573">IF(TODAY()&gt;A453,AVERAGE(C329:C454),"–")</f>
        <v>4557319</v>
      </c>
      <c r="G454" s="74" t="str">
        <f t="shared" ref="G454" ca="1" si="574">IFERROR(B454/B453-1,"–")</f>
        <v>–</v>
      </c>
      <c r="H454" s="74" t="str">
        <f ca="1">IFERROR(1*(($B454)/((_xll.BDH($H$1,$B$1,$A454,$A454)*100)/_xll.BDH($I$1,$B$1,$A454,$A454))-1),"–")</f>
        <v>–</v>
      </c>
      <c r="I454" s="71" t="str">
        <f ca="1">IFERROR(1*_xll.BDH($I$3,$B$1,A454,A454),"–")</f>
        <v>–</v>
      </c>
      <c r="J454" s="74" t="str">
        <f t="shared" ref="J454" ca="1" si="575">IFERROR(I454/I453-1,"–")</f>
        <v>–</v>
      </c>
      <c r="K454" s="71" t="str">
        <f ca="1">IFERROR(1*_xll.BDH($K$3,$B$1,A454,A454),"–")</f>
        <v>–</v>
      </c>
      <c r="L454" s="74" t="str">
        <f t="shared" ref="L454" ca="1" si="576">IFERROR(K454/K453-1,"–")</f>
        <v>–</v>
      </c>
      <c r="O454" s="12"/>
      <c r="P454" s="12"/>
    </row>
    <row r="455" spans="1:16" x14ac:dyDescent="0.2">
      <c r="A455" s="70">
        <f t="shared" si="290"/>
        <v>43262</v>
      </c>
      <c r="B455" s="71" t="str">
        <f ca="1">IFERROR(1*_xll.BDH($A$1,$B$1,A455,A455),"–")</f>
        <v>–</v>
      </c>
      <c r="C455" s="72" t="str">
        <f ca="1">IFERROR(1*_xll.BDH($A$1,$C$1,A455,A455),"–")</f>
        <v>–</v>
      </c>
      <c r="D455" s="71" t="str">
        <f t="shared" ref="D455" ca="1" si="577">IF(TODAY()&gt;A454,IFERROR(AVERAGE(B450:B454)*1.05,"–"),"–")</f>
        <v>–</v>
      </c>
      <c r="E455" s="73" t="str">
        <f t="shared" ref="E455" ca="1" si="578">IF(TODAY()&gt;A454,IFERROR(AVERAGE(C435:C454)*0.25,"–"),"–")</f>
        <v>–</v>
      </c>
      <c r="F455" s="73">
        <f t="shared" ref="F455" ca="1" si="579">IF(TODAY()&gt;A454,AVERAGE(C330:C455),"–")</f>
        <v>4557319</v>
      </c>
      <c r="G455" s="74" t="str">
        <f t="shared" ref="G455" ca="1" si="580">IFERROR(B455/B454-1,"–")</f>
        <v>–</v>
      </c>
      <c r="H455" s="74" t="str">
        <f ca="1">IFERROR(1*(($B455)/((_xll.BDH($H$1,$B$1,$A455,$A455)*100)/_xll.BDH($I$1,$B$1,$A455,$A455))-1),"–")</f>
        <v>–</v>
      </c>
      <c r="I455" s="71" t="str">
        <f ca="1">IFERROR(1*_xll.BDH($I$3,$B$1,A455,A455),"–")</f>
        <v>–</v>
      </c>
      <c r="J455" s="74" t="str">
        <f t="shared" ref="J455" ca="1" si="581">IFERROR(I455/I454-1,"–")</f>
        <v>–</v>
      </c>
      <c r="K455" s="71" t="str">
        <f ca="1">IFERROR(1*_xll.BDH($K$3,$B$1,A455,A455),"–")</f>
        <v>–</v>
      </c>
      <c r="L455" s="74" t="str">
        <f t="shared" ref="L455" ca="1" si="582">IFERROR(K455/K454-1,"–")</f>
        <v>–</v>
      </c>
      <c r="O455" s="12"/>
      <c r="P455" s="12"/>
    </row>
    <row r="456" spans="1:16" x14ac:dyDescent="0.2">
      <c r="A456" s="70">
        <f t="shared" si="290"/>
        <v>43263</v>
      </c>
      <c r="B456" s="71" t="str">
        <f ca="1">IFERROR(1*_xll.BDH($A$1,$B$1,A456,A456),"–")</f>
        <v>–</v>
      </c>
      <c r="C456" s="72" t="str">
        <f ca="1">IFERROR(1*_xll.BDH($A$1,$C$1,A456,A456),"–")</f>
        <v>–</v>
      </c>
      <c r="D456" s="71" t="str">
        <f t="shared" ref="D456" ca="1" si="583">IF(TODAY()&gt;A455,IFERROR(AVERAGE(B451:B455)*1.05,"–"),"–")</f>
        <v>–</v>
      </c>
      <c r="E456" s="73" t="str">
        <f t="shared" ref="E456" ca="1" si="584">IF(TODAY()&gt;A455,IFERROR(AVERAGE(C436:C455)*0.25,"–"),"–")</f>
        <v>–</v>
      </c>
      <c r="F456" s="73">
        <f t="shared" ref="F456" ca="1" si="585">IF(TODAY()&gt;A455,AVERAGE(C331:C456),"–")</f>
        <v>4557319</v>
      </c>
      <c r="G456" s="74" t="str">
        <f t="shared" ref="G456" ca="1" si="586">IFERROR(B456/B455-1,"–")</f>
        <v>–</v>
      </c>
      <c r="H456" s="74" t="str">
        <f ca="1">IFERROR(1*(($B456)/((_xll.BDH($H$1,$B$1,$A456,$A456)*100)/_xll.BDH($I$1,$B$1,$A456,$A456))-1),"–")</f>
        <v>–</v>
      </c>
      <c r="I456" s="71" t="str">
        <f ca="1">IFERROR(1*_xll.BDH($I$3,$B$1,A456,A456),"–")</f>
        <v>–</v>
      </c>
      <c r="J456" s="74" t="str">
        <f t="shared" ref="J456" ca="1" si="587">IFERROR(I456/I455-1,"–")</f>
        <v>–</v>
      </c>
      <c r="K456" s="71" t="str">
        <f ca="1">IFERROR(1*_xll.BDH($K$3,$B$1,A456,A456),"–")</f>
        <v>–</v>
      </c>
      <c r="L456" s="74" t="str">
        <f t="shared" ref="L456" ca="1" si="588">IFERROR(K456/K455-1,"–")</f>
        <v>–</v>
      </c>
      <c r="O456" s="12"/>
      <c r="P456" s="12"/>
    </row>
    <row r="457" spans="1:16" x14ac:dyDescent="0.2">
      <c r="A457" s="70">
        <f t="shared" si="290"/>
        <v>43264</v>
      </c>
      <c r="B457" s="71" t="str">
        <f ca="1">IFERROR(1*_xll.BDH($A$1,$B$1,A457,A457),"–")</f>
        <v>–</v>
      </c>
      <c r="C457" s="72" t="str">
        <f ca="1">IFERROR(1*_xll.BDH($A$1,$C$1,A457,A457),"–")</f>
        <v>–</v>
      </c>
      <c r="D457" s="71" t="str">
        <f t="shared" ref="D457" ca="1" si="589">IF(TODAY()&gt;A456,IFERROR(AVERAGE(B452:B456)*1.05,"–"),"–")</f>
        <v>–</v>
      </c>
      <c r="E457" s="73" t="str">
        <f t="shared" ref="E457" ca="1" si="590">IF(TODAY()&gt;A456,IFERROR(AVERAGE(C437:C456)*0.25,"–"),"–")</f>
        <v>–</v>
      </c>
      <c r="F457" s="73">
        <f t="shared" ref="F457" ca="1" si="591">IF(TODAY()&gt;A456,AVERAGE(C332:C457),"–")</f>
        <v>4557319</v>
      </c>
      <c r="G457" s="74" t="str">
        <f t="shared" ref="G457" ca="1" si="592">IFERROR(B457/B456-1,"–")</f>
        <v>–</v>
      </c>
      <c r="H457" s="74" t="str">
        <f ca="1">IFERROR(1*(($B457)/((_xll.BDH($H$1,$B$1,$A457,$A457)*100)/_xll.BDH($I$1,$B$1,$A457,$A457))-1),"–")</f>
        <v>–</v>
      </c>
      <c r="I457" s="71" t="str">
        <f ca="1">IFERROR(1*_xll.BDH($I$3,$B$1,A457,A457),"–")</f>
        <v>–</v>
      </c>
      <c r="J457" s="74" t="str">
        <f t="shared" ref="J457" ca="1" si="593">IFERROR(I457/I456-1,"–")</f>
        <v>–</v>
      </c>
      <c r="K457" s="71" t="str">
        <f ca="1">IFERROR(1*_xll.BDH($K$3,$B$1,A457,A457),"–")</f>
        <v>–</v>
      </c>
      <c r="L457" s="74" t="str">
        <f t="shared" ref="L457" ca="1" si="594">IFERROR(K457/K456-1,"–")</f>
        <v>–</v>
      </c>
      <c r="O457" s="12"/>
      <c r="P457" s="12"/>
    </row>
    <row r="458" spans="1:16" x14ac:dyDescent="0.2">
      <c r="A458" s="70">
        <f t="shared" si="290"/>
        <v>43265</v>
      </c>
      <c r="B458" s="71" t="str">
        <f ca="1">IFERROR(1*_xll.BDH($A$1,$B$1,A458,A458),"–")</f>
        <v>–</v>
      </c>
      <c r="C458" s="72" t="str">
        <f ca="1">IFERROR(1*_xll.BDH($A$1,$C$1,A458,A458),"–")</f>
        <v>–</v>
      </c>
      <c r="D458" s="71" t="str">
        <f t="shared" ref="D458" ca="1" si="595">IF(TODAY()&gt;A457,IFERROR(AVERAGE(B453:B457)*1.05,"–"),"–")</f>
        <v>–</v>
      </c>
      <c r="E458" s="73" t="str">
        <f t="shared" ref="E458" ca="1" si="596">IF(TODAY()&gt;A457,IFERROR(AVERAGE(C438:C457)*0.25,"–"),"–")</f>
        <v>–</v>
      </c>
      <c r="F458" s="73">
        <f t="shared" ref="F458" ca="1" si="597">IF(TODAY()&gt;A457,AVERAGE(C333:C458),"–")</f>
        <v>4557319</v>
      </c>
      <c r="G458" s="74" t="str">
        <f t="shared" ref="G458" ca="1" si="598">IFERROR(B458/B457-1,"–")</f>
        <v>–</v>
      </c>
      <c r="H458" s="74" t="str">
        <f ca="1">IFERROR(1*(($B458)/((_xll.BDH($H$1,$B$1,$A458,$A458)*100)/_xll.BDH($I$1,$B$1,$A458,$A458))-1),"–")</f>
        <v>–</v>
      </c>
      <c r="I458" s="71" t="str">
        <f ca="1">IFERROR(1*_xll.BDH($I$3,$B$1,A458,A458),"–")</f>
        <v>–</v>
      </c>
      <c r="J458" s="74" t="str">
        <f t="shared" ref="J458" ca="1" si="599">IFERROR(I458/I457-1,"–")</f>
        <v>–</v>
      </c>
      <c r="K458" s="71" t="str">
        <f ca="1">IFERROR(1*_xll.BDH($K$3,$B$1,A458,A458),"–")</f>
        <v>–</v>
      </c>
      <c r="L458" s="74" t="str">
        <f t="shared" ref="L458" ca="1" si="600">IFERROR(K458/K457-1,"–")</f>
        <v>–</v>
      </c>
      <c r="O458" s="12"/>
      <c r="P458" s="12"/>
    </row>
    <row r="459" spans="1:16" x14ac:dyDescent="0.2">
      <c r="A459" s="70">
        <f t="shared" si="290"/>
        <v>43266</v>
      </c>
      <c r="B459" s="71" t="str">
        <f ca="1">IFERROR(1*_xll.BDH($A$1,$B$1,A459,A459),"–")</f>
        <v>–</v>
      </c>
      <c r="C459" s="72" t="str">
        <f ca="1">IFERROR(1*_xll.BDH($A$1,$C$1,A459,A459),"–")</f>
        <v>–</v>
      </c>
      <c r="D459" s="71" t="str">
        <f t="shared" ref="D459" ca="1" si="601">IF(TODAY()&gt;A458,IFERROR(AVERAGE(B454:B458)*1.05,"–"),"–")</f>
        <v>–</v>
      </c>
      <c r="E459" s="73" t="str">
        <f t="shared" ref="E459" ca="1" si="602">IF(TODAY()&gt;A458,IFERROR(AVERAGE(C439:C458)*0.25,"–"),"–")</f>
        <v>–</v>
      </c>
      <c r="F459" s="73">
        <f t="shared" ref="F459" ca="1" si="603">IF(TODAY()&gt;A458,AVERAGE(C334:C459),"–")</f>
        <v>4557319</v>
      </c>
      <c r="G459" s="74" t="str">
        <f t="shared" ref="G459" ca="1" si="604">IFERROR(B459/B458-1,"–")</f>
        <v>–</v>
      </c>
      <c r="H459" s="74" t="str">
        <f ca="1">IFERROR(1*(($B459)/((_xll.BDH($H$1,$B$1,$A459,$A459)*100)/_xll.BDH($I$1,$B$1,$A459,$A459))-1),"–")</f>
        <v>–</v>
      </c>
      <c r="I459" s="71" t="str">
        <f ca="1">IFERROR(1*_xll.BDH($I$3,$B$1,A459,A459),"–")</f>
        <v>–</v>
      </c>
      <c r="J459" s="74" t="str">
        <f t="shared" ref="J459" ca="1" si="605">IFERROR(I459/I458-1,"–")</f>
        <v>–</v>
      </c>
      <c r="K459" s="71" t="str">
        <f ca="1">IFERROR(1*_xll.BDH($K$3,$B$1,A459,A459),"–")</f>
        <v>–</v>
      </c>
      <c r="L459" s="74" t="str">
        <f t="shared" ref="L459" ca="1" si="606">IFERROR(K459/K458-1,"–")</f>
        <v>–</v>
      </c>
      <c r="O459" s="12"/>
      <c r="P459" s="12"/>
    </row>
    <row r="460" spans="1:16" x14ac:dyDescent="0.2">
      <c r="A460" s="70">
        <f t="shared" si="290"/>
        <v>43269</v>
      </c>
      <c r="B460" s="71" t="str">
        <f ca="1">IFERROR(1*_xll.BDH($A$1,$B$1,A460,A460),"–")</f>
        <v>–</v>
      </c>
      <c r="C460" s="72" t="str">
        <f ca="1">IFERROR(1*_xll.BDH($A$1,$C$1,A460,A460),"–")</f>
        <v>–</v>
      </c>
      <c r="D460" s="71" t="str">
        <f t="shared" ref="D460" ca="1" si="607">IF(TODAY()&gt;A459,IFERROR(AVERAGE(B455:B459)*1.05,"–"),"–")</f>
        <v>–</v>
      </c>
      <c r="E460" s="73" t="str">
        <f t="shared" ref="E460" ca="1" si="608">IF(TODAY()&gt;A459,IFERROR(AVERAGE(C440:C459)*0.25,"–"),"–")</f>
        <v>–</v>
      </c>
      <c r="F460" s="73">
        <f t="shared" ref="F460" ca="1" si="609">IF(TODAY()&gt;A459,AVERAGE(C335:C460),"–")</f>
        <v>4557319</v>
      </c>
      <c r="G460" s="74" t="str">
        <f t="shared" ref="G460" ca="1" si="610">IFERROR(B460/B459-1,"–")</f>
        <v>–</v>
      </c>
      <c r="H460" s="74" t="str">
        <f ca="1">IFERROR(1*(($B460)/((_xll.BDH($H$1,$B$1,$A460,$A460)*100)/_xll.BDH($I$1,$B$1,$A460,$A460))-1),"–")</f>
        <v>–</v>
      </c>
      <c r="I460" s="71" t="str">
        <f ca="1">IFERROR(1*_xll.BDH($I$3,$B$1,A460,A460),"–")</f>
        <v>–</v>
      </c>
      <c r="J460" s="74" t="str">
        <f t="shared" ref="J460" ca="1" si="611">IFERROR(I460/I459-1,"–")</f>
        <v>–</v>
      </c>
      <c r="K460" s="71" t="str">
        <f ca="1">IFERROR(1*_xll.BDH($K$3,$B$1,A460,A460),"–")</f>
        <v>–</v>
      </c>
      <c r="L460" s="74" t="str">
        <f t="shared" ref="L460" ca="1" si="612">IFERROR(K460/K459-1,"–")</f>
        <v>–</v>
      </c>
      <c r="O460" s="12"/>
      <c r="P460" s="12"/>
    </row>
    <row r="461" spans="1:16" x14ac:dyDescent="0.2">
      <c r="A461" s="70">
        <f t="shared" si="290"/>
        <v>43270</v>
      </c>
      <c r="B461" s="71" t="str">
        <f ca="1">IFERROR(1*_xll.BDH($A$1,$B$1,A461,A461),"–")</f>
        <v>–</v>
      </c>
      <c r="C461" s="72" t="str">
        <f ca="1">IFERROR(1*_xll.BDH($A$1,$C$1,A461,A461),"–")</f>
        <v>–</v>
      </c>
      <c r="D461" s="71" t="str">
        <f t="shared" ref="D461" ca="1" si="613">IF(TODAY()&gt;A460,IFERROR(AVERAGE(B456:B460)*1.05,"–"),"–")</f>
        <v>–</v>
      </c>
      <c r="E461" s="73" t="str">
        <f t="shared" ref="E461" ca="1" si="614">IF(TODAY()&gt;A460,IFERROR(AVERAGE(C441:C460)*0.25,"–"),"–")</f>
        <v>–</v>
      </c>
      <c r="F461" s="73">
        <f t="shared" ref="F461" ca="1" si="615">IF(TODAY()&gt;A460,AVERAGE(C336:C461),"–")</f>
        <v>4557319</v>
      </c>
      <c r="G461" s="74" t="str">
        <f t="shared" ref="G461" ca="1" si="616">IFERROR(B461/B460-1,"–")</f>
        <v>–</v>
      </c>
      <c r="H461" s="74" t="str">
        <f ca="1">IFERROR(1*(($B461)/((_xll.BDH($H$1,$B$1,$A461,$A461)*100)/_xll.BDH($I$1,$B$1,$A461,$A461))-1),"–")</f>
        <v>–</v>
      </c>
      <c r="I461" s="71" t="str">
        <f ca="1">IFERROR(1*_xll.BDH($I$3,$B$1,A461,A461),"–")</f>
        <v>–</v>
      </c>
      <c r="J461" s="74" t="str">
        <f t="shared" ref="J461" ca="1" si="617">IFERROR(I461/I460-1,"–")</f>
        <v>–</v>
      </c>
      <c r="K461" s="71" t="str">
        <f ca="1">IFERROR(1*_xll.BDH($K$3,$B$1,A461,A461),"–")</f>
        <v>–</v>
      </c>
      <c r="L461" s="74" t="str">
        <f t="shared" ref="L461" ca="1" si="618">IFERROR(K461/K460-1,"–")</f>
        <v>–</v>
      </c>
      <c r="O461" s="12"/>
      <c r="P461" s="12"/>
    </row>
    <row r="462" spans="1:16" x14ac:dyDescent="0.2">
      <c r="A462" s="70">
        <f t="shared" si="290"/>
        <v>43271</v>
      </c>
      <c r="B462" s="71" t="str">
        <f ca="1">IFERROR(1*_xll.BDH($A$1,$B$1,A462,A462),"–")</f>
        <v>–</v>
      </c>
      <c r="C462" s="72" t="str">
        <f ca="1">IFERROR(1*_xll.BDH($A$1,$C$1,A462,A462),"–")</f>
        <v>–</v>
      </c>
      <c r="D462" s="71" t="str">
        <f t="shared" ref="D462" ca="1" si="619">IF(TODAY()&gt;A461,IFERROR(AVERAGE(B457:B461)*1.05,"–"),"–")</f>
        <v>–</v>
      </c>
      <c r="E462" s="73" t="str">
        <f t="shared" ref="E462" ca="1" si="620">IF(TODAY()&gt;A461,IFERROR(AVERAGE(C442:C461)*0.25,"–"),"–")</f>
        <v>–</v>
      </c>
      <c r="F462" s="73">
        <f t="shared" ref="F462" ca="1" si="621">IF(TODAY()&gt;A461,AVERAGE(C337:C462),"–")</f>
        <v>4557319</v>
      </c>
      <c r="G462" s="74" t="str">
        <f t="shared" ref="G462" ca="1" si="622">IFERROR(B462/B461-1,"–")</f>
        <v>–</v>
      </c>
      <c r="H462" s="74" t="str">
        <f ca="1">IFERROR(1*(($B462)/((_xll.BDH($H$1,$B$1,$A462,$A462)*100)/_xll.BDH($I$1,$B$1,$A462,$A462))-1),"–")</f>
        <v>–</v>
      </c>
      <c r="I462" s="71" t="str">
        <f ca="1">IFERROR(1*_xll.BDH($I$3,$B$1,A462,A462),"–")</f>
        <v>–</v>
      </c>
      <c r="J462" s="74" t="str">
        <f t="shared" ref="J462" ca="1" si="623">IFERROR(I462/I461-1,"–")</f>
        <v>–</v>
      </c>
      <c r="K462" s="71" t="str">
        <f ca="1">IFERROR(1*_xll.BDH($K$3,$B$1,A462,A462),"–")</f>
        <v>–</v>
      </c>
      <c r="L462" s="74" t="str">
        <f t="shared" ref="L462" ca="1" si="624">IFERROR(K462/K461-1,"–")</f>
        <v>–</v>
      </c>
      <c r="O462" s="12"/>
      <c r="P462" s="12"/>
    </row>
    <row r="463" spans="1:16" x14ac:dyDescent="0.2">
      <c r="A463" s="70">
        <f t="shared" si="290"/>
        <v>43272</v>
      </c>
      <c r="B463" s="71" t="str">
        <f ca="1">IFERROR(1*_xll.BDH($A$1,$B$1,A463,A463),"–")</f>
        <v>–</v>
      </c>
      <c r="C463" s="72" t="str">
        <f ca="1">IFERROR(1*_xll.BDH($A$1,$C$1,A463,A463),"–")</f>
        <v>–</v>
      </c>
      <c r="D463" s="71" t="str">
        <f t="shared" ref="D463" ca="1" si="625">IF(TODAY()&gt;A462,IFERROR(AVERAGE(B458:B462)*1.05,"–"),"–")</f>
        <v>–</v>
      </c>
      <c r="E463" s="73" t="str">
        <f t="shared" ref="E463" ca="1" si="626">IF(TODAY()&gt;A462,IFERROR(AVERAGE(C443:C462)*0.25,"–"),"–")</f>
        <v>–</v>
      </c>
      <c r="F463" s="73">
        <f t="shared" ref="F463" ca="1" si="627">IF(TODAY()&gt;A462,AVERAGE(C338:C463),"–")</f>
        <v>4557319</v>
      </c>
      <c r="G463" s="74" t="str">
        <f t="shared" ref="G463" ca="1" si="628">IFERROR(B463/B462-1,"–")</f>
        <v>–</v>
      </c>
      <c r="H463" s="74" t="str">
        <f ca="1">IFERROR(1*(($B463)/((_xll.BDH($H$1,$B$1,$A463,$A463)*100)/_xll.BDH($I$1,$B$1,$A463,$A463))-1),"–")</f>
        <v>–</v>
      </c>
      <c r="I463" s="71" t="str">
        <f ca="1">IFERROR(1*_xll.BDH($I$3,$B$1,A463,A463),"–")</f>
        <v>–</v>
      </c>
      <c r="J463" s="74" t="str">
        <f t="shared" ref="J463" ca="1" si="629">IFERROR(I463/I462-1,"–")</f>
        <v>–</v>
      </c>
      <c r="K463" s="71" t="str">
        <f ca="1">IFERROR(1*_xll.BDH($K$3,$B$1,A463,A463),"–")</f>
        <v>–</v>
      </c>
      <c r="L463" s="74" t="str">
        <f t="shared" ref="L463" ca="1" si="630">IFERROR(K463/K462-1,"–")</f>
        <v>–</v>
      </c>
      <c r="O463" s="12"/>
      <c r="P463" s="12"/>
    </row>
    <row r="464" spans="1:16" x14ac:dyDescent="0.2">
      <c r="A464" s="70">
        <f t="shared" si="290"/>
        <v>43273</v>
      </c>
      <c r="B464" s="71" t="str">
        <f ca="1">IFERROR(1*_xll.BDH($A$1,$B$1,A464,A464),"–")</f>
        <v>–</v>
      </c>
      <c r="C464" s="72" t="str">
        <f ca="1">IFERROR(1*_xll.BDH($A$1,$C$1,A464,A464),"–")</f>
        <v>–</v>
      </c>
      <c r="D464" s="71" t="str">
        <f t="shared" ref="D464" ca="1" si="631">IF(TODAY()&gt;A463,IFERROR(AVERAGE(B459:B463)*1.05,"–"),"–")</f>
        <v>–</v>
      </c>
      <c r="E464" s="73" t="str">
        <f t="shared" ref="E464" ca="1" si="632">IF(TODAY()&gt;A463,IFERROR(AVERAGE(C444:C463)*0.25,"–"),"–")</f>
        <v>–</v>
      </c>
      <c r="F464" s="73">
        <f t="shared" ref="F464" ca="1" si="633">IF(TODAY()&gt;A463,AVERAGE(C339:C464),"–")</f>
        <v>4557319</v>
      </c>
      <c r="G464" s="74" t="str">
        <f t="shared" ref="G464" ca="1" si="634">IFERROR(B464/B463-1,"–")</f>
        <v>–</v>
      </c>
      <c r="H464" s="74" t="str">
        <f ca="1">IFERROR(1*(($B464)/((_xll.BDH($H$1,$B$1,$A464,$A464)*100)/_xll.BDH($I$1,$B$1,$A464,$A464))-1),"–")</f>
        <v>–</v>
      </c>
      <c r="I464" s="71" t="str">
        <f ca="1">IFERROR(1*_xll.BDH($I$3,$B$1,A464,A464),"–")</f>
        <v>–</v>
      </c>
      <c r="J464" s="74" t="str">
        <f t="shared" ref="J464" ca="1" si="635">IFERROR(I464/I463-1,"–")</f>
        <v>–</v>
      </c>
      <c r="K464" s="71" t="str">
        <f ca="1">IFERROR(1*_xll.BDH($K$3,$B$1,A464,A464),"–")</f>
        <v>–</v>
      </c>
      <c r="L464" s="74" t="str">
        <f t="shared" ref="L464" ca="1" si="636">IFERROR(K464/K463-1,"–")</f>
        <v>–</v>
      </c>
      <c r="O464" s="12"/>
      <c r="P464" s="12"/>
    </row>
    <row r="465" spans="1:16" x14ac:dyDescent="0.2">
      <c r="A465" s="70">
        <f t="shared" si="290"/>
        <v>43276</v>
      </c>
      <c r="B465" s="71" t="str">
        <f ca="1">IFERROR(1*_xll.BDH($A$1,$B$1,A465,A465),"–")</f>
        <v>–</v>
      </c>
      <c r="C465" s="72" t="str">
        <f ca="1">IFERROR(1*_xll.BDH($A$1,$C$1,A465,A465),"–")</f>
        <v>–</v>
      </c>
      <c r="D465" s="71" t="str">
        <f t="shared" ref="D465" ca="1" si="637">IF(TODAY()&gt;A464,IFERROR(AVERAGE(B460:B464)*1.05,"–"),"–")</f>
        <v>–</v>
      </c>
      <c r="E465" s="73" t="str">
        <f t="shared" ref="E465" ca="1" si="638">IF(TODAY()&gt;A464,IFERROR(AVERAGE(C445:C464)*0.25,"–"),"–")</f>
        <v>–</v>
      </c>
      <c r="F465" s="73">
        <f t="shared" ref="F465" ca="1" si="639">IF(TODAY()&gt;A464,AVERAGE(C340:C465),"–")</f>
        <v>4557319</v>
      </c>
      <c r="G465" s="74" t="str">
        <f t="shared" ref="G465" ca="1" si="640">IFERROR(B465/B464-1,"–")</f>
        <v>–</v>
      </c>
      <c r="H465" s="74" t="str">
        <f ca="1">IFERROR(1*(($B465)/((_xll.BDH($H$1,$B$1,$A465,$A465)*100)/_xll.BDH($I$1,$B$1,$A465,$A465))-1),"–")</f>
        <v>–</v>
      </c>
      <c r="I465" s="71" t="str">
        <f ca="1">IFERROR(1*_xll.BDH($I$3,$B$1,A465,A465),"–")</f>
        <v>–</v>
      </c>
      <c r="J465" s="74" t="str">
        <f t="shared" ref="J465" ca="1" si="641">IFERROR(I465/I464-1,"–")</f>
        <v>–</v>
      </c>
      <c r="K465" s="71" t="str">
        <f ca="1">IFERROR(1*_xll.BDH($K$3,$B$1,A465,A465),"–")</f>
        <v>–</v>
      </c>
      <c r="L465" s="74" t="str">
        <f t="shared" ref="L465" ca="1" si="642">IFERROR(K465/K464-1,"–")</f>
        <v>–</v>
      </c>
      <c r="O465" s="12"/>
      <c r="P465" s="12"/>
    </row>
    <row r="466" spans="1:16" x14ac:dyDescent="0.2">
      <c r="A466" s="70">
        <f t="shared" si="290"/>
        <v>43277</v>
      </c>
      <c r="B466" s="71" t="str">
        <f ca="1">IFERROR(1*_xll.BDH($A$1,$B$1,A466,A466),"–")</f>
        <v>–</v>
      </c>
      <c r="C466" s="72" t="str">
        <f ca="1">IFERROR(1*_xll.BDH($A$1,$C$1,A466,A466),"–")</f>
        <v>–</v>
      </c>
      <c r="D466" s="71" t="str">
        <f t="shared" ref="D466" ca="1" si="643">IF(TODAY()&gt;A465,IFERROR(AVERAGE(B461:B465)*1.05,"–"),"–")</f>
        <v>–</v>
      </c>
      <c r="E466" s="73" t="str">
        <f t="shared" ref="E466" ca="1" si="644">IF(TODAY()&gt;A465,IFERROR(AVERAGE(C446:C465)*0.25,"–"),"–")</f>
        <v>–</v>
      </c>
      <c r="F466" s="73">
        <f t="shared" ref="F466" ca="1" si="645">IF(TODAY()&gt;A465,AVERAGE(C341:C466),"–")</f>
        <v>4557319</v>
      </c>
      <c r="G466" s="74" t="str">
        <f t="shared" ref="G466" ca="1" si="646">IFERROR(B466/B465-1,"–")</f>
        <v>–</v>
      </c>
      <c r="H466" s="74" t="str">
        <f ca="1">IFERROR(1*(($B466)/((_xll.BDH($H$1,$B$1,$A466,$A466)*100)/_xll.BDH($I$1,$B$1,$A466,$A466))-1),"–")</f>
        <v>–</v>
      </c>
      <c r="I466" s="71" t="str">
        <f ca="1">IFERROR(1*_xll.BDH($I$3,$B$1,A466,A466),"–")</f>
        <v>–</v>
      </c>
      <c r="J466" s="74" t="str">
        <f t="shared" ref="J466" ca="1" si="647">IFERROR(I466/I465-1,"–")</f>
        <v>–</v>
      </c>
      <c r="K466" s="71" t="str">
        <f ca="1">IFERROR(1*_xll.BDH($K$3,$B$1,A466,A466),"–")</f>
        <v>–</v>
      </c>
      <c r="L466" s="74" t="str">
        <f t="shared" ref="L466" ca="1" si="648">IFERROR(K466/K465-1,"–")</f>
        <v>–</v>
      </c>
      <c r="O466" s="12"/>
      <c r="P466" s="12"/>
    </row>
    <row r="467" spans="1:16" x14ac:dyDescent="0.2">
      <c r="A467" s="70">
        <f t="shared" si="290"/>
        <v>43278</v>
      </c>
      <c r="B467" s="71" t="str">
        <f ca="1">IFERROR(1*_xll.BDH($A$1,$B$1,A467,A467),"–")</f>
        <v>–</v>
      </c>
      <c r="C467" s="72" t="str">
        <f ca="1">IFERROR(1*_xll.BDH($A$1,$C$1,A467,A467),"–")</f>
        <v>–</v>
      </c>
      <c r="D467" s="71" t="str">
        <f t="shared" ref="D467" ca="1" si="649">IF(TODAY()&gt;A466,IFERROR(AVERAGE(B462:B466)*1.05,"–"),"–")</f>
        <v>–</v>
      </c>
      <c r="E467" s="73" t="str">
        <f t="shared" ref="E467" ca="1" si="650">IF(TODAY()&gt;A466,IFERROR(AVERAGE(C447:C466)*0.25,"–"),"–")</f>
        <v>–</v>
      </c>
      <c r="F467" s="73">
        <f t="shared" ref="F467" ca="1" si="651">IF(TODAY()&gt;A466,AVERAGE(C342:C467),"–")</f>
        <v>4557319</v>
      </c>
      <c r="G467" s="74" t="str">
        <f t="shared" ref="G467" ca="1" si="652">IFERROR(B467/B466-1,"–")</f>
        <v>–</v>
      </c>
      <c r="H467" s="74" t="str">
        <f ca="1">IFERROR(1*(($B467)/((_xll.BDH($H$1,$B$1,$A467,$A467)*100)/_xll.BDH($I$1,$B$1,$A467,$A467))-1),"–")</f>
        <v>–</v>
      </c>
      <c r="I467" s="71" t="str">
        <f ca="1">IFERROR(1*_xll.BDH($I$3,$B$1,A467,A467),"–")</f>
        <v>–</v>
      </c>
      <c r="J467" s="74" t="str">
        <f t="shared" ref="J467" ca="1" si="653">IFERROR(I467/I466-1,"–")</f>
        <v>–</v>
      </c>
      <c r="K467" s="71" t="str">
        <f ca="1">IFERROR(1*_xll.BDH($K$3,$B$1,A467,A467),"–")</f>
        <v>–</v>
      </c>
      <c r="L467" s="74" t="str">
        <f t="shared" ref="L467" ca="1" si="654">IFERROR(K467/K466-1,"–")</f>
        <v>–</v>
      </c>
      <c r="O467" s="12"/>
      <c r="P467" s="12"/>
    </row>
    <row r="468" spans="1:16" x14ac:dyDescent="0.2">
      <c r="A468" s="70">
        <f t="shared" si="290"/>
        <v>43279</v>
      </c>
      <c r="B468" s="71" t="str">
        <f ca="1">IFERROR(1*_xll.BDH($A$1,$B$1,A468,A468),"–")</f>
        <v>–</v>
      </c>
      <c r="C468" s="72" t="str">
        <f ca="1">IFERROR(1*_xll.BDH($A$1,$C$1,A468,A468),"–")</f>
        <v>–</v>
      </c>
      <c r="D468" s="71" t="str">
        <f t="shared" ref="D468" ca="1" si="655">IF(TODAY()&gt;A467,IFERROR(AVERAGE(B463:B467)*1.05,"–"),"–")</f>
        <v>–</v>
      </c>
      <c r="E468" s="73" t="str">
        <f t="shared" ref="E468" ca="1" si="656">IF(TODAY()&gt;A467,IFERROR(AVERAGE(C448:C467)*0.25,"–"),"–")</f>
        <v>–</v>
      </c>
      <c r="F468" s="73">
        <f t="shared" ref="F468" ca="1" si="657">IF(TODAY()&gt;A467,AVERAGE(C343:C468),"–")</f>
        <v>4557319</v>
      </c>
      <c r="G468" s="74" t="str">
        <f t="shared" ref="G468" ca="1" si="658">IFERROR(B468/B467-1,"–")</f>
        <v>–</v>
      </c>
      <c r="H468" s="74" t="str">
        <f ca="1">IFERROR(1*(($B468)/((_xll.BDH($H$1,$B$1,$A468,$A468)*100)/_xll.BDH($I$1,$B$1,$A468,$A468))-1),"–")</f>
        <v>–</v>
      </c>
      <c r="I468" s="71" t="str">
        <f ca="1">IFERROR(1*_xll.BDH($I$3,$B$1,A468,A468),"–")</f>
        <v>–</v>
      </c>
      <c r="J468" s="74" t="str">
        <f t="shared" ref="J468" ca="1" si="659">IFERROR(I468/I467-1,"–")</f>
        <v>–</v>
      </c>
      <c r="K468" s="71" t="str">
        <f ca="1">IFERROR(1*_xll.BDH($K$3,$B$1,A468,A468),"–")</f>
        <v>–</v>
      </c>
      <c r="L468" s="74" t="str">
        <f t="shared" ref="L468" ca="1" si="660">IFERROR(K468/K467-1,"–")</f>
        <v>–</v>
      </c>
      <c r="O468" s="12"/>
      <c r="P468" s="12"/>
    </row>
    <row r="469" spans="1:16" x14ac:dyDescent="0.2">
      <c r="A469" s="70">
        <f t="shared" si="290"/>
        <v>43280</v>
      </c>
      <c r="B469" s="71" t="str">
        <f ca="1">IFERROR(1*_xll.BDH($A$1,$B$1,A469,A469),"–")</f>
        <v>–</v>
      </c>
      <c r="C469" s="72" t="str">
        <f ca="1">IFERROR(1*_xll.BDH($A$1,$C$1,A469,A469),"–")</f>
        <v>–</v>
      </c>
      <c r="D469" s="71" t="str">
        <f t="shared" ref="D469" ca="1" si="661">IF(TODAY()&gt;A468,IFERROR(AVERAGE(B464:B468)*1.05,"–"),"–")</f>
        <v>–</v>
      </c>
      <c r="E469" s="73" t="str">
        <f t="shared" ref="E469" ca="1" si="662">IF(TODAY()&gt;A468,IFERROR(AVERAGE(C449:C468)*0.25,"–"),"–")</f>
        <v>–</v>
      </c>
      <c r="F469" s="73">
        <f t="shared" ref="F469" ca="1" si="663">IF(TODAY()&gt;A468,AVERAGE(C344:C469),"–")</f>
        <v>4557319</v>
      </c>
      <c r="G469" s="74" t="str">
        <f t="shared" ref="G469" ca="1" si="664">IFERROR(B469/B468-1,"–")</f>
        <v>–</v>
      </c>
      <c r="H469" s="74" t="str">
        <f ca="1">IFERROR(1*(($B469)/((_xll.BDH($H$1,$B$1,$A469,$A469)*100)/_xll.BDH($I$1,$B$1,$A469,$A469))-1),"–")</f>
        <v>–</v>
      </c>
      <c r="I469" s="71" t="str">
        <f ca="1">IFERROR(1*_xll.BDH($I$3,$B$1,A469,A469),"–")</f>
        <v>–</v>
      </c>
      <c r="J469" s="74" t="str">
        <f t="shared" ref="J469" ca="1" si="665">IFERROR(I469/I468-1,"–")</f>
        <v>–</v>
      </c>
      <c r="K469" s="71" t="str">
        <f ca="1">IFERROR(1*_xll.BDH($K$3,$B$1,A469,A469),"–")</f>
        <v>–</v>
      </c>
      <c r="L469" s="74" t="str">
        <f t="shared" ref="L469" ca="1" si="666">IFERROR(K469/K468-1,"–")</f>
        <v>–</v>
      </c>
      <c r="O469" s="12"/>
      <c r="P469" s="12"/>
    </row>
    <row r="470" spans="1:16" x14ac:dyDescent="0.2">
      <c r="A470" s="70">
        <f t="shared" si="290"/>
        <v>43283</v>
      </c>
      <c r="B470" s="71" t="str">
        <f ca="1">IFERROR(1*_xll.BDH($A$1,$B$1,A470,A470),"–")</f>
        <v>–</v>
      </c>
      <c r="C470" s="72" t="str">
        <f ca="1">IFERROR(1*_xll.BDH($A$1,$C$1,A470,A470),"–")</f>
        <v>–</v>
      </c>
      <c r="D470" s="71" t="str">
        <f t="shared" ref="D470" ca="1" si="667">IF(TODAY()&gt;A469,IFERROR(AVERAGE(B465:B469)*1.05,"–"),"–")</f>
        <v>–</v>
      </c>
      <c r="E470" s="73" t="str">
        <f t="shared" ref="E470" ca="1" si="668">IF(TODAY()&gt;A469,IFERROR(AVERAGE(C450:C469)*0.25,"–"),"–")</f>
        <v>–</v>
      </c>
      <c r="F470" s="73">
        <f t="shared" ref="F470" ca="1" si="669">IF(TODAY()&gt;A469,AVERAGE(C345:C470),"–")</f>
        <v>4557319</v>
      </c>
      <c r="G470" s="74" t="str">
        <f t="shared" ref="G470" ca="1" si="670">IFERROR(B470/B469-1,"–")</f>
        <v>–</v>
      </c>
      <c r="H470" s="74" t="str">
        <f ca="1">IFERROR(1*(($B470)/((_xll.BDH($H$1,$B$1,$A470,$A470)*100)/_xll.BDH($I$1,$B$1,$A470,$A470))-1),"–")</f>
        <v>–</v>
      </c>
      <c r="I470" s="71" t="str">
        <f ca="1">IFERROR(1*_xll.BDH($I$3,$B$1,A470,A470),"–")</f>
        <v>–</v>
      </c>
      <c r="J470" s="74" t="str">
        <f t="shared" ref="J470" ca="1" si="671">IFERROR(I470/I469-1,"–")</f>
        <v>–</v>
      </c>
      <c r="K470" s="71" t="str">
        <f ca="1">IFERROR(1*_xll.BDH($K$3,$B$1,A470,A470),"–")</f>
        <v>–</v>
      </c>
      <c r="L470" s="74" t="str">
        <f t="shared" ref="L470" ca="1" si="672">IFERROR(K470/K469-1,"–")</f>
        <v>–</v>
      </c>
      <c r="O470" s="12"/>
      <c r="P470" s="12"/>
    </row>
    <row r="471" spans="1:16" x14ac:dyDescent="0.2">
      <c r="A471" s="70">
        <f t="shared" si="290"/>
        <v>43284</v>
      </c>
      <c r="B471" s="71" t="str">
        <f ca="1">IFERROR(1*_xll.BDH($A$1,$B$1,A471,A471),"–")</f>
        <v>–</v>
      </c>
      <c r="C471" s="72" t="str">
        <f ca="1">IFERROR(1*_xll.BDH($A$1,$C$1,A471,A471),"–")</f>
        <v>–</v>
      </c>
      <c r="D471" s="71" t="str">
        <f t="shared" ref="D471" ca="1" si="673">IF(TODAY()&gt;A470,IFERROR(AVERAGE(B466:B470)*1.05,"–"),"–")</f>
        <v>–</v>
      </c>
      <c r="E471" s="73" t="str">
        <f t="shared" ref="E471" ca="1" si="674">IF(TODAY()&gt;A470,IFERROR(AVERAGE(C451:C470)*0.25,"–"),"–")</f>
        <v>–</v>
      </c>
      <c r="F471" s="73">
        <f t="shared" ref="F471" ca="1" si="675">IF(TODAY()&gt;A470,AVERAGE(C346:C471),"–")</f>
        <v>4557319</v>
      </c>
      <c r="G471" s="74" t="str">
        <f t="shared" ref="G471" ca="1" si="676">IFERROR(B471/B470-1,"–")</f>
        <v>–</v>
      </c>
      <c r="H471" s="74" t="str">
        <f ca="1">IFERROR(1*(($B471)/((_xll.BDH($H$1,$B$1,$A471,$A471)*100)/_xll.BDH($I$1,$B$1,$A471,$A471))-1),"–")</f>
        <v>–</v>
      </c>
      <c r="I471" s="71" t="str">
        <f ca="1">IFERROR(1*_xll.BDH($I$3,$B$1,A471,A471),"–")</f>
        <v>–</v>
      </c>
      <c r="J471" s="74" t="str">
        <f t="shared" ref="J471" ca="1" si="677">IFERROR(I471/I470-1,"–")</f>
        <v>–</v>
      </c>
      <c r="K471" s="71" t="str">
        <f ca="1">IFERROR(1*_xll.BDH($K$3,$B$1,A471,A471),"–")</f>
        <v>–</v>
      </c>
      <c r="L471" s="74" t="str">
        <f t="shared" ref="L471" ca="1" si="678">IFERROR(K471/K470-1,"–")</f>
        <v>–</v>
      </c>
      <c r="O471" s="12"/>
      <c r="P471" s="12"/>
    </row>
    <row r="472" spans="1:16" x14ac:dyDescent="0.2">
      <c r="A472" s="70">
        <f t="shared" si="290"/>
        <v>43285</v>
      </c>
      <c r="B472" s="71" t="str">
        <f ca="1">IFERROR(1*_xll.BDH($A$1,$B$1,A472,A472),"–")</f>
        <v>–</v>
      </c>
      <c r="C472" s="72" t="str">
        <f ca="1">IFERROR(1*_xll.BDH($A$1,$C$1,A472,A472),"–")</f>
        <v>–</v>
      </c>
      <c r="D472" s="71" t="str">
        <f t="shared" ref="D472" ca="1" si="679">IF(TODAY()&gt;A471,IFERROR(AVERAGE(B467:B471)*1.05,"–"),"–")</f>
        <v>–</v>
      </c>
      <c r="E472" s="73" t="str">
        <f t="shared" ref="E472" ca="1" si="680">IF(TODAY()&gt;A471,IFERROR(AVERAGE(C452:C471)*0.25,"–"),"–")</f>
        <v>–</v>
      </c>
      <c r="F472" s="73">
        <f t="shared" ref="F472" ca="1" si="681">IF(TODAY()&gt;A471,AVERAGE(C347:C472),"–")</f>
        <v>4557319</v>
      </c>
      <c r="G472" s="74" t="str">
        <f t="shared" ref="G472" ca="1" si="682">IFERROR(B472/B471-1,"–")</f>
        <v>–</v>
      </c>
      <c r="H472" s="74" t="str">
        <f ca="1">IFERROR(1*(($B472)/((_xll.BDH($H$1,$B$1,$A472,$A472)*100)/_xll.BDH($I$1,$B$1,$A472,$A472))-1),"–")</f>
        <v>–</v>
      </c>
      <c r="I472" s="71" t="str">
        <f ca="1">IFERROR(1*_xll.BDH($I$3,$B$1,A472,A472),"–")</f>
        <v>–</v>
      </c>
      <c r="J472" s="74" t="str">
        <f t="shared" ref="J472" ca="1" si="683">IFERROR(I472/I471-1,"–")</f>
        <v>–</v>
      </c>
      <c r="K472" s="71" t="str">
        <f ca="1">IFERROR(1*_xll.BDH($K$3,$B$1,A472,A472),"–")</f>
        <v>–</v>
      </c>
      <c r="L472" s="74" t="str">
        <f t="shared" ref="L472" ca="1" si="684">IFERROR(K472/K471-1,"–")</f>
        <v>–</v>
      </c>
      <c r="O472" s="12"/>
      <c r="P472" s="12"/>
    </row>
    <row r="473" spans="1:16" x14ac:dyDescent="0.2">
      <c r="A473" s="70">
        <f t="shared" si="290"/>
        <v>43286</v>
      </c>
      <c r="B473" s="71" t="str">
        <f ca="1">IFERROR(1*_xll.BDH($A$1,$B$1,A473,A473),"–")</f>
        <v>–</v>
      </c>
      <c r="C473" s="72" t="str">
        <f ca="1">IFERROR(1*_xll.BDH($A$1,$C$1,A473,A473),"–")</f>
        <v>–</v>
      </c>
      <c r="D473" s="71" t="str">
        <f t="shared" ref="D473" ca="1" si="685">IF(TODAY()&gt;A472,IFERROR(AVERAGE(B468:B472)*1.05,"–"),"–")</f>
        <v>–</v>
      </c>
      <c r="E473" s="73" t="str">
        <f t="shared" ref="E473" ca="1" si="686">IF(TODAY()&gt;A472,IFERROR(AVERAGE(C453:C472)*0.25,"–"),"–")</f>
        <v>–</v>
      </c>
      <c r="F473" s="73">
        <f t="shared" ref="F473" ca="1" si="687">IF(TODAY()&gt;A472,AVERAGE(C348:C473),"–")</f>
        <v>4557319</v>
      </c>
      <c r="G473" s="74" t="str">
        <f t="shared" ref="G473" ca="1" si="688">IFERROR(B473/B472-1,"–")</f>
        <v>–</v>
      </c>
      <c r="H473" s="74" t="str">
        <f ca="1">IFERROR(1*(($B473)/((_xll.BDH($H$1,$B$1,$A473,$A473)*100)/_xll.BDH($I$1,$B$1,$A473,$A473))-1),"–")</f>
        <v>–</v>
      </c>
      <c r="I473" s="71" t="str">
        <f ca="1">IFERROR(1*_xll.BDH($I$3,$B$1,A473,A473),"–")</f>
        <v>–</v>
      </c>
      <c r="J473" s="74" t="str">
        <f t="shared" ref="J473" ca="1" si="689">IFERROR(I473/I472-1,"–")</f>
        <v>–</v>
      </c>
      <c r="K473" s="71" t="str">
        <f ca="1">IFERROR(1*_xll.BDH($K$3,$B$1,A473,A473),"–")</f>
        <v>–</v>
      </c>
      <c r="L473" s="74" t="str">
        <f t="shared" ref="L473" ca="1" si="690">IFERROR(K473/K472-1,"–")</f>
        <v>–</v>
      </c>
      <c r="O473" s="12"/>
      <c r="P473" s="12"/>
    </row>
    <row r="474" spans="1:16" x14ac:dyDescent="0.2">
      <c r="A474" s="70">
        <f t="shared" si="290"/>
        <v>43287</v>
      </c>
      <c r="B474" s="71" t="str">
        <f ca="1">IFERROR(1*_xll.BDH($A$1,$B$1,A474,A474),"–")</f>
        <v>–</v>
      </c>
      <c r="C474" s="72" t="str">
        <f ca="1">IFERROR(1*_xll.BDH($A$1,$C$1,A474,A474),"–")</f>
        <v>–</v>
      </c>
      <c r="D474" s="71" t="str">
        <f t="shared" ref="D474" ca="1" si="691">IF(TODAY()&gt;A473,IFERROR(AVERAGE(B469:B473)*1.05,"–"),"–")</f>
        <v>–</v>
      </c>
      <c r="E474" s="73" t="str">
        <f t="shared" ref="E474" ca="1" si="692">IF(TODAY()&gt;A473,IFERROR(AVERAGE(C454:C473)*0.25,"–"),"–")</f>
        <v>–</v>
      </c>
      <c r="F474" s="73">
        <f t="shared" ref="F474" ca="1" si="693">IF(TODAY()&gt;A473,AVERAGE(C349:C474),"–")</f>
        <v>4557319</v>
      </c>
      <c r="G474" s="74" t="str">
        <f t="shared" ref="G474" ca="1" si="694">IFERROR(B474/B473-1,"–")</f>
        <v>–</v>
      </c>
      <c r="H474" s="74" t="str">
        <f ca="1">IFERROR(1*(($B474)/((_xll.BDH($H$1,$B$1,$A474,$A474)*100)/_xll.BDH($I$1,$B$1,$A474,$A474))-1),"–")</f>
        <v>–</v>
      </c>
      <c r="I474" s="71" t="str">
        <f ca="1">IFERROR(1*_xll.BDH($I$3,$B$1,A474,A474),"–")</f>
        <v>–</v>
      </c>
      <c r="J474" s="74" t="str">
        <f t="shared" ref="J474" ca="1" si="695">IFERROR(I474/I473-1,"–")</f>
        <v>–</v>
      </c>
      <c r="K474" s="71" t="str">
        <f ca="1">IFERROR(1*_xll.BDH($K$3,$B$1,A474,A474),"–")</f>
        <v>–</v>
      </c>
      <c r="L474" s="74" t="str">
        <f t="shared" ref="L474" ca="1" si="696">IFERROR(K474/K473-1,"–")</f>
        <v>–</v>
      </c>
      <c r="O474" s="12"/>
      <c r="P474" s="12"/>
    </row>
    <row r="475" spans="1:16" x14ac:dyDescent="0.2">
      <c r="A475" s="70">
        <f t="shared" si="290"/>
        <v>43290</v>
      </c>
      <c r="B475" s="71" t="str">
        <f ca="1">IFERROR(1*_xll.BDH($A$1,$B$1,A475,A475),"–")</f>
        <v>–</v>
      </c>
      <c r="C475" s="72" t="str">
        <f ca="1">IFERROR(1*_xll.BDH($A$1,$C$1,A475,A475),"–")</f>
        <v>–</v>
      </c>
      <c r="D475" s="71" t="str">
        <f t="shared" ref="D475" ca="1" si="697">IF(TODAY()&gt;A474,IFERROR(AVERAGE(B470:B474)*1.05,"–"),"–")</f>
        <v>–</v>
      </c>
      <c r="E475" s="73" t="str">
        <f t="shared" ref="E475" ca="1" si="698">IF(TODAY()&gt;A474,IFERROR(AVERAGE(C455:C474)*0.25,"–"),"–")</f>
        <v>–</v>
      </c>
      <c r="F475" s="73">
        <f t="shared" ref="F475" ca="1" si="699">IF(TODAY()&gt;A474,AVERAGE(C350:C475),"–")</f>
        <v>4557319</v>
      </c>
      <c r="G475" s="74" t="str">
        <f t="shared" ref="G475" ca="1" si="700">IFERROR(B475/B474-1,"–")</f>
        <v>–</v>
      </c>
      <c r="H475" s="74" t="str">
        <f ca="1">IFERROR(1*(($B475)/((_xll.BDH($H$1,$B$1,$A475,$A475)*100)/_xll.BDH($I$1,$B$1,$A475,$A475))-1),"–")</f>
        <v>–</v>
      </c>
      <c r="I475" s="71" t="str">
        <f ca="1">IFERROR(1*_xll.BDH($I$3,$B$1,A475,A475),"–")</f>
        <v>–</v>
      </c>
      <c r="J475" s="74" t="str">
        <f t="shared" ref="J475" ca="1" si="701">IFERROR(I475/I474-1,"–")</f>
        <v>–</v>
      </c>
      <c r="K475" s="71" t="str">
        <f ca="1">IFERROR(1*_xll.BDH($K$3,$B$1,A475,A475),"–")</f>
        <v>–</v>
      </c>
      <c r="L475" s="74" t="str">
        <f t="shared" ref="L475" ca="1" si="702">IFERROR(K475/K474-1,"–")</f>
        <v>–</v>
      </c>
      <c r="O475" s="12"/>
      <c r="P475" s="12"/>
    </row>
    <row r="476" spans="1:16" x14ac:dyDescent="0.2">
      <c r="A476" s="70">
        <f t="shared" si="290"/>
        <v>43291</v>
      </c>
      <c r="B476" s="71" t="str">
        <f ca="1">IFERROR(1*_xll.BDH($A$1,$B$1,A476,A476),"–")</f>
        <v>–</v>
      </c>
      <c r="C476" s="72" t="str">
        <f ca="1">IFERROR(1*_xll.BDH($A$1,$C$1,A476,A476),"–")</f>
        <v>–</v>
      </c>
      <c r="D476" s="71" t="str">
        <f t="shared" ref="D476" ca="1" si="703">IF(TODAY()&gt;A475,IFERROR(AVERAGE(B471:B475)*1.05,"–"),"–")</f>
        <v>–</v>
      </c>
      <c r="E476" s="73" t="str">
        <f t="shared" ref="E476" ca="1" si="704">IF(TODAY()&gt;A475,IFERROR(AVERAGE(C456:C475)*0.25,"–"),"–")</f>
        <v>–</v>
      </c>
      <c r="F476" s="73">
        <f t="shared" ref="F476" ca="1" si="705">IF(TODAY()&gt;A475,AVERAGE(C351:C476),"–")</f>
        <v>4557319</v>
      </c>
      <c r="G476" s="74" t="str">
        <f t="shared" ref="G476" ca="1" si="706">IFERROR(B476/B475-1,"–")</f>
        <v>–</v>
      </c>
      <c r="H476" s="74" t="str">
        <f ca="1">IFERROR(1*(($B476)/((_xll.BDH($H$1,$B$1,$A476,$A476)*100)/_xll.BDH($I$1,$B$1,$A476,$A476))-1),"–")</f>
        <v>–</v>
      </c>
      <c r="I476" s="71" t="str">
        <f ca="1">IFERROR(1*_xll.BDH($I$3,$B$1,A476,A476),"–")</f>
        <v>–</v>
      </c>
      <c r="J476" s="74" t="str">
        <f t="shared" ref="J476" ca="1" si="707">IFERROR(I476/I475-1,"–")</f>
        <v>–</v>
      </c>
      <c r="K476" s="71" t="str">
        <f ca="1">IFERROR(1*_xll.BDH($K$3,$B$1,A476,A476),"–")</f>
        <v>–</v>
      </c>
      <c r="L476" s="74" t="str">
        <f t="shared" ref="L476" ca="1" si="708">IFERROR(K476/K475-1,"–")</f>
        <v>–</v>
      </c>
      <c r="O476" s="12"/>
      <c r="P476" s="12"/>
    </row>
    <row r="477" spans="1:16" x14ac:dyDescent="0.2">
      <c r="A477" s="70">
        <f t="shared" si="290"/>
        <v>43292</v>
      </c>
      <c r="B477" s="71" t="str">
        <f ca="1">IFERROR(1*_xll.BDH($A$1,$B$1,A477,A477),"–")</f>
        <v>–</v>
      </c>
      <c r="C477" s="72" t="str">
        <f ca="1">IFERROR(1*_xll.BDH($A$1,$C$1,A477,A477),"–")</f>
        <v>–</v>
      </c>
      <c r="D477" s="71" t="str">
        <f t="shared" ref="D477" ca="1" si="709">IF(TODAY()&gt;A476,IFERROR(AVERAGE(B472:B476)*1.05,"–"),"–")</f>
        <v>–</v>
      </c>
      <c r="E477" s="73" t="str">
        <f t="shared" ref="E477" ca="1" si="710">IF(TODAY()&gt;A476,IFERROR(AVERAGE(C457:C476)*0.25,"–"),"–")</f>
        <v>–</v>
      </c>
      <c r="F477" s="73">
        <f t="shared" ref="F477" ca="1" si="711">IF(TODAY()&gt;A476,AVERAGE(C352:C477),"–")</f>
        <v>4557319</v>
      </c>
      <c r="G477" s="74" t="str">
        <f t="shared" ref="G477" ca="1" si="712">IFERROR(B477/B476-1,"–")</f>
        <v>–</v>
      </c>
      <c r="H477" s="74" t="str">
        <f ca="1">IFERROR(1*(($B477)/((_xll.BDH($H$1,$B$1,$A477,$A477)*100)/_xll.BDH($I$1,$B$1,$A477,$A477))-1),"–")</f>
        <v>–</v>
      </c>
      <c r="I477" s="71" t="str">
        <f ca="1">IFERROR(1*_xll.BDH($I$3,$B$1,A477,A477),"–")</f>
        <v>–</v>
      </c>
      <c r="J477" s="74" t="str">
        <f t="shared" ref="J477" ca="1" si="713">IFERROR(I477/I476-1,"–")</f>
        <v>–</v>
      </c>
      <c r="K477" s="71" t="str">
        <f ca="1">IFERROR(1*_xll.BDH($K$3,$B$1,A477,A477),"–")</f>
        <v>–</v>
      </c>
      <c r="L477" s="74" t="str">
        <f t="shared" ref="L477" ca="1" si="714">IFERROR(K477/K476-1,"–")</f>
        <v>–</v>
      </c>
      <c r="O477" s="12"/>
      <c r="P477" s="12"/>
    </row>
    <row r="478" spans="1:16" x14ac:dyDescent="0.2">
      <c r="A478" s="70">
        <f t="shared" si="290"/>
        <v>43293</v>
      </c>
      <c r="B478" s="71" t="str">
        <f ca="1">IFERROR(1*_xll.BDH($A$1,$B$1,A478,A478),"–")</f>
        <v>–</v>
      </c>
      <c r="C478" s="72" t="str">
        <f ca="1">IFERROR(1*_xll.BDH($A$1,$C$1,A478,A478),"–")</f>
        <v>–</v>
      </c>
      <c r="D478" s="71" t="str">
        <f t="shared" ref="D478" ca="1" si="715">IF(TODAY()&gt;A477,IFERROR(AVERAGE(B473:B477)*1.05,"–"),"–")</f>
        <v>–</v>
      </c>
      <c r="E478" s="73" t="str">
        <f t="shared" ref="E478" ca="1" si="716">IF(TODAY()&gt;A477,IFERROR(AVERAGE(C458:C477)*0.25,"–"),"–")</f>
        <v>–</v>
      </c>
      <c r="F478" s="73">
        <f t="shared" ref="F478" ca="1" si="717">IF(TODAY()&gt;A477,AVERAGE(C353:C478),"–")</f>
        <v>4557319</v>
      </c>
      <c r="G478" s="74" t="str">
        <f t="shared" ref="G478" ca="1" si="718">IFERROR(B478/B477-1,"–")</f>
        <v>–</v>
      </c>
      <c r="H478" s="74" t="str">
        <f ca="1">IFERROR(1*(($B478)/((_xll.BDH($H$1,$B$1,$A478,$A478)*100)/_xll.BDH($I$1,$B$1,$A478,$A478))-1),"–")</f>
        <v>–</v>
      </c>
      <c r="I478" s="71" t="str">
        <f ca="1">IFERROR(1*_xll.BDH($I$3,$B$1,A478,A478),"–")</f>
        <v>–</v>
      </c>
      <c r="J478" s="74" t="str">
        <f t="shared" ref="J478" ca="1" si="719">IFERROR(I478/I477-1,"–")</f>
        <v>–</v>
      </c>
      <c r="K478" s="71" t="str">
        <f ca="1">IFERROR(1*_xll.BDH($K$3,$B$1,A478,A478),"–")</f>
        <v>–</v>
      </c>
      <c r="L478" s="74" t="str">
        <f t="shared" ref="L478" ca="1" si="720">IFERROR(K478/K477-1,"–")</f>
        <v>–</v>
      </c>
      <c r="O478" s="12"/>
      <c r="P478" s="12"/>
    </row>
    <row r="479" spans="1:16" x14ac:dyDescent="0.2">
      <c r="A479" s="70">
        <f t="shared" si="290"/>
        <v>43294</v>
      </c>
      <c r="B479" s="71" t="str">
        <f ca="1">IFERROR(1*_xll.BDH($A$1,$B$1,A479,A479),"–")</f>
        <v>–</v>
      </c>
      <c r="C479" s="72" t="str">
        <f ca="1">IFERROR(1*_xll.BDH($A$1,$C$1,A479,A479),"–")</f>
        <v>–</v>
      </c>
      <c r="D479" s="71" t="str">
        <f t="shared" ref="D479" ca="1" si="721">IF(TODAY()&gt;A478,IFERROR(AVERAGE(B474:B478)*1.05,"–"),"–")</f>
        <v>–</v>
      </c>
      <c r="E479" s="73" t="str">
        <f t="shared" ref="E479" ca="1" si="722">IF(TODAY()&gt;A478,IFERROR(AVERAGE(C459:C478)*0.25,"–"),"–")</f>
        <v>–</v>
      </c>
      <c r="F479" s="73">
        <f t="shared" ref="F479" ca="1" si="723">IF(TODAY()&gt;A478,AVERAGE(C354:C479),"–")</f>
        <v>4557319</v>
      </c>
      <c r="G479" s="74" t="str">
        <f t="shared" ref="G479" ca="1" si="724">IFERROR(B479/B478-1,"–")</f>
        <v>–</v>
      </c>
      <c r="H479" s="74" t="str">
        <f ca="1">IFERROR(1*(($B479)/((_xll.BDH($H$1,$B$1,$A479,$A479)*100)/_xll.BDH($I$1,$B$1,$A479,$A479))-1),"–")</f>
        <v>–</v>
      </c>
      <c r="I479" s="71" t="str">
        <f ca="1">IFERROR(1*_xll.BDH($I$3,$B$1,A479,A479),"–")</f>
        <v>–</v>
      </c>
      <c r="J479" s="74" t="str">
        <f t="shared" ref="J479" ca="1" si="725">IFERROR(I479/I478-1,"–")</f>
        <v>–</v>
      </c>
      <c r="K479" s="71" t="str">
        <f ca="1">IFERROR(1*_xll.BDH($K$3,$B$1,A479,A479),"–")</f>
        <v>–</v>
      </c>
      <c r="L479" s="74" t="str">
        <f t="shared" ref="L479" ca="1" si="726">IFERROR(K479/K478-1,"–")</f>
        <v>–</v>
      </c>
      <c r="O479" s="12"/>
      <c r="P479" s="12"/>
    </row>
    <row r="480" spans="1:16" x14ac:dyDescent="0.2">
      <c r="A480" s="70">
        <f t="shared" si="290"/>
        <v>43297</v>
      </c>
      <c r="B480" s="71" t="str">
        <f ca="1">IFERROR(1*_xll.BDH($A$1,$B$1,A480,A480),"–")</f>
        <v>–</v>
      </c>
      <c r="C480" s="72" t="str">
        <f ca="1">IFERROR(1*_xll.BDH($A$1,$C$1,A480,A480),"–")</f>
        <v>–</v>
      </c>
      <c r="D480" s="71" t="str">
        <f t="shared" ref="D480" ca="1" si="727">IF(TODAY()&gt;A479,IFERROR(AVERAGE(B475:B479)*1.05,"–"),"–")</f>
        <v>–</v>
      </c>
      <c r="E480" s="73" t="str">
        <f t="shared" ref="E480" ca="1" si="728">IF(TODAY()&gt;A479,IFERROR(AVERAGE(C460:C479)*0.25,"–"),"–")</f>
        <v>–</v>
      </c>
      <c r="F480" s="73">
        <f t="shared" ref="F480" ca="1" si="729">IF(TODAY()&gt;A479,AVERAGE(C355:C480),"–")</f>
        <v>4557319</v>
      </c>
      <c r="G480" s="74" t="str">
        <f t="shared" ref="G480" ca="1" si="730">IFERROR(B480/B479-1,"–")</f>
        <v>–</v>
      </c>
      <c r="H480" s="74" t="str">
        <f ca="1">IFERROR(1*(($B480)/((_xll.BDH($H$1,$B$1,$A480,$A480)*100)/_xll.BDH($I$1,$B$1,$A480,$A480))-1),"–")</f>
        <v>–</v>
      </c>
      <c r="I480" s="71" t="str">
        <f ca="1">IFERROR(1*_xll.BDH($I$3,$B$1,A480,A480),"–")</f>
        <v>–</v>
      </c>
      <c r="J480" s="74" t="str">
        <f t="shared" ref="J480" ca="1" si="731">IFERROR(I480/I479-1,"–")</f>
        <v>–</v>
      </c>
      <c r="K480" s="71" t="str">
        <f ca="1">IFERROR(1*_xll.BDH($K$3,$B$1,A480,A480),"–")</f>
        <v>–</v>
      </c>
      <c r="L480" s="74" t="str">
        <f t="shared" ref="L480" ca="1" si="732">IFERROR(K480/K479-1,"–")</f>
        <v>–</v>
      </c>
      <c r="O480" s="12"/>
      <c r="P480" s="12"/>
    </row>
    <row r="481" spans="1:16" x14ac:dyDescent="0.2">
      <c r="A481" s="70">
        <f t="shared" si="290"/>
        <v>43298</v>
      </c>
      <c r="B481" s="71" t="str">
        <f ca="1">IFERROR(1*_xll.BDH($A$1,$B$1,A481,A481),"–")</f>
        <v>–</v>
      </c>
      <c r="C481" s="72" t="str">
        <f ca="1">IFERROR(1*_xll.BDH($A$1,$C$1,A481,A481),"–")</f>
        <v>–</v>
      </c>
      <c r="D481" s="71" t="str">
        <f t="shared" ref="D481" ca="1" si="733">IF(TODAY()&gt;A480,IFERROR(AVERAGE(B476:B480)*1.05,"–"),"–")</f>
        <v>–</v>
      </c>
      <c r="E481" s="73" t="str">
        <f t="shared" ref="E481" ca="1" si="734">IF(TODAY()&gt;A480,IFERROR(AVERAGE(C461:C480)*0.25,"–"),"–")</f>
        <v>–</v>
      </c>
      <c r="F481" s="73">
        <f t="shared" ref="F481" ca="1" si="735">IF(TODAY()&gt;A480,AVERAGE(C356:C481),"–")</f>
        <v>4557319</v>
      </c>
      <c r="G481" s="74" t="str">
        <f t="shared" ref="G481" ca="1" si="736">IFERROR(B481/B480-1,"–")</f>
        <v>–</v>
      </c>
      <c r="H481" s="74" t="str">
        <f ca="1">IFERROR(1*(($B481)/((_xll.BDH($H$1,$B$1,$A481,$A481)*100)/_xll.BDH($I$1,$B$1,$A481,$A481))-1),"–")</f>
        <v>–</v>
      </c>
      <c r="I481" s="71" t="str">
        <f ca="1">IFERROR(1*_xll.BDH($I$3,$B$1,A481,A481),"–")</f>
        <v>–</v>
      </c>
      <c r="J481" s="74" t="str">
        <f t="shared" ref="J481" ca="1" si="737">IFERROR(I481/I480-1,"–")</f>
        <v>–</v>
      </c>
      <c r="K481" s="71" t="str">
        <f ca="1">IFERROR(1*_xll.BDH($K$3,$B$1,A481,A481),"–")</f>
        <v>–</v>
      </c>
      <c r="L481" s="74" t="str">
        <f t="shared" ref="L481" ca="1" si="738">IFERROR(K481/K480-1,"–")</f>
        <v>–</v>
      </c>
      <c r="O481" s="12"/>
      <c r="P481" s="12"/>
    </row>
    <row r="482" spans="1:16" x14ac:dyDescent="0.2">
      <c r="A482" s="70">
        <f t="shared" si="290"/>
        <v>43299</v>
      </c>
      <c r="B482" s="71" t="str">
        <f ca="1">IFERROR(1*_xll.BDH($A$1,$B$1,A482,A482),"–")</f>
        <v>–</v>
      </c>
      <c r="C482" s="72" t="str">
        <f ca="1">IFERROR(1*_xll.BDH($A$1,$C$1,A482,A482),"–")</f>
        <v>–</v>
      </c>
      <c r="D482" s="71" t="str">
        <f t="shared" ref="D482" ca="1" si="739">IF(TODAY()&gt;A481,IFERROR(AVERAGE(B477:B481)*1.05,"–"),"–")</f>
        <v>–</v>
      </c>
      <c r="E482" s="73" t="str">
        <f t="shared" ref="E482" ca="1" si="740">IF(TODAY()&gt;A481,IFERROR(AVERAGE(C462:C481)*0.25,"–"),"–")</f>
        <v>–</v>
      </c>
      <c r="F482" s="73">
        <f t="shared" ref="F482" ca="1" si="741">IF(TODAY()&gt;A481,AVERAGE(C357:C482),"–")</f>
        <v>4557319</v>
      </c>
      <c r="G482" s="74" t="str">
        <f t="shared" ref="G482" ca="1" si="742">IFERROR(B482/B481-1,"–")</f>
        <v>–</v>
      </c>
      <c r="H482" s="74" t="str">
        <f ca="1">IFERROR(1*(($B482)/((_xll.BDH($H$1,$B$1,$A482,$A482)*100)/_xll.BDH($I$1,$B$1,$A482,$A482))-1),"–")</f>
        <v>–</v>
      </c>
      <c r="I482" s="71" t="str">
        <f ca="1">IFERROR(1*_xll.BDH($I$3,$B$1,A482,A482),"–")</f>
        <v>–</v>
      </c>
      <c r="J482" s="74" t="str">
        <f t="shared" ref="J482" ca="1" si="743">IFERROR(I482/I481-1,"–")</f>
        <v>–</v>
      </c>
      <c r="K482" s="71" t="str">
        <f ca="1">IFERROR(1*_xll.BDH($K$3,$B$1,A482,A482),"–")</f>
        <v>–</v>
      </c>
      <c r="L482" s="74" t="str">
        <f t="shared" ref="L482" ca="1" si="744">IFERROR(K482/K481-1,"–")</f>
        <v>–</v>
      </c>
      <c r="O482" s="12"/>
      <c r="P482" s="12"/>
    </row>
    <row r="483" spans="1:16" x14ac:dyDescent="0.2">
      <c r="A483" s="70">
        <f t="shared" si="290"/>
        <v>43300</v>
      </c>
      <c r="B483" s="71" t="str">
        <f ca="1">IFERROR(1*_xll.BDH($A$1,$B$1,A483,A483),"–")</f>
        <v>–</v>
      </c>
      <c r="C483" s="72" t="str">
        <f ca="1">IFERROR(1*_xll.BDH($A$1,$C$1,A483,A483),"–")</f>
        <v>–</v>
      </c>
      <c r="D483" s="71" t="str">
        <f t="shared" ref="D483" ca="1" si="745">IF(TODAY()&gt;A482,IFERROR(AVERAGE(B478:B482)*1.05,"–"),"–")</f>
        <v>–</v>
      </c>
      <c r="E483" s="73" t="str">
        <f t="shared" ref="E483" ca="1" si="746">IF(TODAY()&gt;A482,IFERROR(AVERAGE(C463:C482)*0.25,"–"),"–")</f>
        <v>–</v>
      </c>
      <c r="F483" s="73">
        <f t="shared" ref="F483" ca="1" si="747">IF(TODAY()&gt;A482,AVERAGE(C358:C483),"–")</f>
        <v>4557319</v>
      </c>
      <c r="G483" s="74" t="str">
        <f t="shared" ref="G483" ca="1" si="748">IFERROR(B483/B482-1,"–")</f>
        <v>–</v>
      </c>
      <c r="H483" s="74" t="str">
        <f ca="1">IFERROR(1*(($B483)/((_xll.BDH($H$1,$B$1,$A483,$A483)*100)/_xll.BDH($I$1,$B$1,$A483,$A483))-1),"–")</f>
        <v>–</v>
      </c>
      <c r="I483" s="71" t="str">
        <f ca="1">IFERROR(1*_xll.BDH($I$3,$B$1,A483,A483),"–")</f>
        <v>–</v>
      </c>
      <c r="J483" s="74" t="str">
        <f t="shared" ref="J483" ca="1" si="749">IFERROR(I483/I482-1,"–")</f>
        <v>–</v>
      </c>
      <c r="K483" s="71" t="str">
        <f ca="1">IFERROR(1*_xll.BDH($K$3,$B$1,A483,A483),"–")</f>
        <v>–</v>
      </c>
      <c r="L483" s="74" t="str">
        <f t="shared" ref="L483" ca="1" si="750">IFERROR(K483/K482-1,"–")</f>
        <v>–</v>
      </c>
      <c r="O483" s="12"/>
      <c r="P483" s="12"/>
    </row>
    <row r="484" spans="1:16" x14ac:dyDescent="0.2">
      <c r="A484" s="70">
        <f t="shared" si="290"/>
        <v>43301</v>
      </c>
      <c r="B484" s="71" t="str">
        <f ca="1">IFERROR(1*_xll.BDH($A$1,$B$1,A484,A484),"–")</f>
        <v>–</v>
      </c>
      <c r="C484" s="72" t="str">
        <f ca="1">IFERROR(1*_xll.BDH($A$1,$C$1,A484,A484),"–")</f>
        <v>–</v>
      </c>
      <c r="D484" s="71" t="str">
        <f t="shared" ref="D484" ca="1" si="751">IF(TODAY()&gt;A483,IFERROR(AVERAGE(B479:B483)*1.05,"–"),"–")</f>
        <v>–</v>
      </c>
      <c r="E484" s="73" t="str">
        <f t="shared" ref="E484" ca="1" si="752">IF(TODAY()&gt;A483,IFERROR(AVERAGE(C464:C483)*0.25,"–"),"–")</f>
        <v>–</v>
      </c>
      <c r="F484" s="73">
        <f t="shared" ref="F484" ca="1" si="753">IF(TODAY()&gt;A483,AVERAGE(C359:C484),"–")</f>
        <v>4557319</v>
      </c>
      <c r="G484" s="74" t="str">
        <f t="shared" ref="G484" ca="1" si="754">IFERROR(B484/B483-1,"–")</f>
        <v>–</v>
      </c>
      <c r="H484" s="74" t="str">
        <f ca="1">IFERROR(1*(($B484)/((_xll.BDH($H$1,$B$1,$A484,$A484)*100)/_xll.BDH($I$1,$B$1,$A484,$A484))-1),"–")</f>
        <v>–</v>
      </c>
      <c r="I484" s="71" t="str">
        <f ca="1">IFERROR(1*_xll.BDH($I$3,$B$1,A484,A484),"–")</f>
        <v>–</v>
      </c>
      <c r="J484" s="74" t="str">
        <f t="shared" ref="J484" ca="1" si="755">IFERROR(I484/I483-1,"–")</f>
        <v>–</v>
      </c>
      <c r="K484" s="71" t="str">
        <f ca="1">IFERROR(1*_xll.BDH($K$3,$B$1,A484,A484),"–")</f>
        <v>–</v>
      </c>
      <c r="L484" s="74" t="str">
        <f t="shared" ref="L484" ca="1" si="756">IFERROR(K484/K483-1,"–")</f>
        <v>–</v>
      </c>
      <c r="O484" s="12"/>
      <c r="P484" s="12"/>
    </row>
    <row r="485" spans="1:16" x14ac:dyDescent="0.2">
      <c r="A485" s="70">
        <f t="shared" si="290"/>
        <v>43304</v>
      </c>
      <c r="B485" s="71" t="str">
        <f ca="1">IFERROR(1*_xll.BDH($A$1,$B$1,A485,A485),"–")</f>
        <v>–</v>
      </c>
      <c r="C485" s="72" t="str">
        <f ca="1">IFERROR(1*_xll.BDH($A$1,$C$1,A485,A485),"–")</f>
        <v>–</v>
      </c>
      <c r="D485" s="71" t="str">
        <f t="shared" ref="D485" ca="1" si="757">IF(TODAY()&gt;A484,IFERROR(AVERAGE(B480:B484)*1.05,"–"),"–")</f>
        <v>–</v>
      </c>
      <c r="E485" s="73" t="str">
        <f t="shared" ref="E485" ca="1" si="758">IF(TODAY()&gt;A484,IFERROR(AVERAGE(C465:C484)*0.25,"–"),"–")</f>
        <v>–</v>
      </c>
      <c r="F485" s="73">
        <f t="shared" ref="F485" ca="1" si="759">IF(TODAY()&gt;A484,AVERAGE(C360:C485),"–")</f>
        <v>4557319</v>
      </c>
      <c r="G485" s="74" t="str">
        <f t="shared" ref="G485" ca="1" si="760">IFERROR(B485/B484-1,"–")</f>
        <v>–</v>
      </c>
      <c r="H485" s="74" t="str">
        <f ca="1">IFERROR(1*(($B485)/((_xll.BDH($H$1,$B$1,$A485,$A485)*100)/_xll.BDH($I$1,$B$1,$A485,$A485))-1),"–")</f>
        <v>–</v>
      </c>
      <c r="I485" s="71" t="str">
        <f ca="1">IFERROR(1*_xll.BDH($I$3,$B$1,A485,A485),"–")</f>
        <v>–</v>
      </c>
      <c r="J485" s="74" t="str">
        <f t="shared" ref="J485" ca="1" si="761">IFERROR(I485/I484-1,"–")</f>
        <v>–</v>
      </c>
      <c r="K485" s="71" t="str">
        <f ca="1">IFERROR(1*_xll.BDH($K$3,$B$1,A485,A485),"–")</f>
        <v>–</v>
      </c>
      <c r="L485" s="74" t="str">
        <f t="shared" ref="L485" ca="1" si="762">IFERROR(K485/K484-1,"–")</f>
        <v>–</v>
      </c>
      <c r="O485" s="12"/>
      <c r="P485" s="12"/>
    </row>
    <row r="486" spans="1:16" x14ac:dyDescent="0.2">
      <c r="A486" s="70">
        <f t="shared" si="290"/>
        <v>43305</v>
      </c>
      <c r="B486" s="71" t="str">
        <f ca="1">IFERROR(1*_xll.BDH($A$1,$B$1,A486,A486),"–")</f>
        <v>–</v>
      </c>
      <c r="C486" s="72" t="str">
        <f ca="1">IFERROR(1*_xll.BDH($A$1,$C$1,A486,A486),"–")</f>
        <v>–</v>
      </c>
      <c r="D486" s="71" t="str">
        <f t="shared" ref="D486" ca="1" si="763">IF(TODAY()&gt;A485,IFERROR(AVERAGE(B481:B485)*1.05,"–"),"–")</f>
        <v>–</v>
      </c>
      <c r="E486" s="73" t="str">
        <f t="shared" ref="E486" ca="1" si="764">IF(TODAY()&gt;A485,IFERROR(AVERAGE(C466:C485)*0.25,"–"),"–")</f>
        <v>–</v>
      </c>
      <c r="F486" s="73">
        <f t="shared" ref="F486" ca="1" si="765">IF(TODAY()&gt;A485,AVERAGE(C361:C486),"–")</f>
        <v>4557319</v>
      </c>
      <c r="G486" s="74" t="str">
        <f t="shared" ref="G486" ca="1" si="766">IFERROR(B486/B485-1,"–")</f>
        <v>–</v>
      </c>
      <c r="H486" s="74" t="str">
        <f ca="1">IFERROR(1*(($B486)/((_xll.BDH($H$1,$B$1,$A486,$A486)*100)/_xll.BDH($I$1,$B$1,$A486,$A486))-1),"–")</f>
        <v>–</v>
      </c>
      <c r="I486" s="71" t="str">
        <f ca="1">IFERROR(1*_xll.BDH($I$3,$B$1,A486,A486),"–")</f>
        <v>–</v>
      </c>
      <c r="J486" s="74" t="str">
        <f t="shared" ref="J486" ca="1" si="767">IFERROR(I486/I485-1,"–")</f>
        <v>–</v>
      </c>
      <c r="K486" s="71" t="str">
        <f ca="1">IFERROR(1*_xll.BDH($K$3,$B$1,A486,A486),"–")</f>
        <v>–</v>
      </c>
      <c r="L486" s="74" t="str">
        <f t="shared" ref="L486" ca="1" si="768">IFERROR(K486/K485-1,"–")</f>
        <v>–</v>
      </c>
      <c r="O486" s="12"/>
      <c r="P486" s="12"/>
    </row>
    <row r="487" spans="1:16" x14ac:dyDescent="0.2">
      <c r="A487" s="70">
        <f t="shared" si="290"/>
        <v>43306</v>
      </c>
      <c r="B487" s="71" t="str">
        <f ca="1">IFERROR(1*_xll.BDH($A$1,$B$1,A487,A487),"–")</f>
        <v>–</v>
      </c>
      <c r="C487" s="72" t="str">
        <f ca="1">IFERROR(1*_xll.BDH($A$1,$C$1,A487,A487),"–")</f>
        <v>–</v>
      </c>
      <c r="D487" s="71" t="str">
        <f t="shared" ref="D487" ca="1" si="769">IF(TODAY()&gt;A486,IFERROR(AVERAGE(B482:B486)*1.05,"–"),"–")</f>
        <v>–</v>
      </c>
      <c r="E487" s="73" t="str">
        <f t="shared" ref="E487" ca="1" si="770">IF(TODAY()&gt;A486,IFERROR(AVERAGE(C467:C486)*0.25,"–"),"–")</f>
        <v>–</v>
      </c>
      <c r="F487" s="73">
        <f t="shared" ref="F487" ca="1" si="771">IF(TODAY()&gt;A486,AVERAGE(C362:C487),"–")</f>
        <v>4557319</v>
      </c>
      <c r="G487" s="74" t="str">
        <f t="shared" ref="G487" ca="1" si="772">IFERROR(B487/B486-1,"–")</f>
        <v>–</v>
      </c>
      <c r="H487" s="74" t="str">
        <f ca="1">IFERROR(1*(($B487)/((_xll.BDH($H$1,$B$1,$A487,$A487)*100)/_xll.BDH($I$1,$B$1,$A487,$A487))-1),"–")</f>
        <v>–</v>
      </c>
      <c r="I487" s="71" t="str">
        <f ca="1">IFERROR(1*_xll.BDH($I$3,$B$1,A487,A487),"–")</f>
        <v>–</v>
      </c>
      <c r="J487" s="74" t="str">
        <f t="shared" ref="J487" ca="1" si="773">IFERROR(I487/I486-1,"–")</f>
        <v>–</v>
      </c>
      <c r="K487" s="71" t="str">
        <f ca="1">IFERROR(1*_xll.BDH($K$3,$B$1,A487,A487),"–")</f>
        <v>–</v>
      </c>
      <c r="L487" s="74" t="str">
        <f t="shared" ref="L487" ca="1" si="774">IFERROR(K487/K486-1,"–")</f>
        <v>–</v>
      </c>
      <c r="O487" s="12"/>
      <c r="P487" s="12"/>
    </row>
    <row r="488" spans="1:16" x14ac:dyDescent="0.2">
      <c r="A488" s="70">
        <f t="shared" si="290"/>
        <v>43307</v>
      </c>
      <c r="B488" s="71" t="str">
        <f ca="1">IFERROR(1*_xll.BDH($A$1,$B$1,A488,A488),"–")</f>
        <v>–</v>
      </c>
      <c r="C488" s="72" t="str">
        <f ca="1">IFERROR(1*_xll.BDH($A$1,$C$1,A488,A488),"–")</f>
        <v>–</v>
      </c>
      <c r="D488" s="71" t="str">
        <f t="shared" ref="D488" ca="1" si="775">IF(TODAY()&gt;A487,IFERROR(AVERAGE(B483:B487)*1.05,"–"),"–")</f>
        <v>–</v>
      </c>
      <c r="E488" s="73" t="str">
        <f t="shared" ref="E488" ca="1" si="776">IF(TODAY()&gt;A487,IFERROR(AVERAGE(C468:C487)*0.25,"–"),"–")</f>
        <v>–</v>
      </c>
      <c r="F488" s="73">
        <f t="shared" ref="F488" ca="1" si="777">IF(TODAY()&gt;A487,AVERAGE(C363:C488),"–")</f>
        <v>4557319</v>
      </c>
      <c r="G488" s="74" t="str">
        <f t="shared" ref="G488" ca="1" si="778">IFERROR(B488/B487-1,"–")</f>
        <v>–</v>
      </c>
      <c r="H488" s="74" t="str">
        <f ca="1">IFERROR(1*(($B488)/((_xll.BDH($H$1,$B$1,$A488,$A488)*100)/_xll.BDH($I$1,$B$1,$A488,$A488))-1),"–")</f>
        <v>–</v>
      </c>
      <c r="I488" s="71" t="str">
        <f ca="1">IFERROR(1*_xll.BDH($I$3,$B$1,A488,A488),"–")</f>
        <v>–</v>
      </c>
      <c r="J488" s="74" t="str">
        <f t="shared" ref="J488" ca="1" si="779">IFERROR(I488/I487-1,"–")</f>
        <v>–</v>
      </c>
      <c r="K488" s="71" t="str">
        <f ca="1">IFERROR(1*_xll.BDH($K$3,$B$1,A488,A488),"–")</f>
        <v>–</v>
      </c>
      <c r="L488" s="74" t="str">
        <f t="shared" ref="L488" ca="1" si="780">IFERROR(K488/K487-1,"–")</f>
        <v>–</v>
      </c>
      <c r="O488" s="12"/>
      <c r="P488" s="12"/>
    </row>
    <row r="489" spans="1:16" x14ac:dyDescent="0.2">
      <c r="A489" s="70">
        <f t="shared" si="290"/>
        <v>43308</v>
      </c>
      <c r="B489" s="71" t="str">
        <f ca="1">IFERROR(1*_xll.BDH($A$1,$B$1,A489,A489),"–")</f>
        <v>–</v>
      </c>
      <c r="C489" s="72" t="str">
        <f ca="1">IFERROR(1*_xll.BDH($A$1,$C$1,A489,A489),"–")</f>
        <v>–</v>
      </c>
      <c r="D489" s="71" t="str">
        <f t="shared" ref="D489" ca="1" si="781">IF(TODAY()&gt;A488,IFERROR(AVERAGE(B484:B488)*1.05,"–"),"–")</f>
        <v>–</v>
      </c>
      <c r="E489" s="73" t="str">
        <f t="shared" ref="E489" ca="1" si="782">IF(TODAY()&gt;A488,IFERROR(AVERAGE(C469:C488)*0.25,"–"),"–")</f>
        <v>–</v>
      </c>
      <c r="F489" s="73">
        <f t="shared" ref="F489" ca="1" si="783">IF(TODAY()&gt;A488,AVERAGE(C364:C489),"–")</f>
        <v>4557319</v>
      </c>
      <c r="G489" s="74" t="str">
        <f t="shared" ref="G489" ca="1" si="784">IFERROR(B489/B488-1,"–")</f>
        <v>–</v>
      </c>
      <c r="H489" s="74" t="str">
        <f ca="1">IFERROR(1*(($B489)/((_xll.BDH($H$1,$B$1,$A489,$A489)*100)/_xll.BDH($I$1,$B$1,$A489,$A489))-1),"–")</f>
        <v>–</v>
      </c>
      <c r="I489" s="71" t="str">
        <f ca="1">IFERROR(1*_xll.BDH($I$3,$B$1,A489,A489),"–")</f>
        <v>–</v>
      </c>
      <c r="J489" s="74" t="str">
        <f t="shared" ref="J489" ca="1" si="785">IFERROR(I489/I488-1,"–")</f>
        <v>–</v>
      </c>
      <c r="K489" s="71" t="str">
        <f ca="1">IFERROR(1*_xll.BDH($K$3,$B$1,A489,A489),"–")</f>
        <v>–</v>
      </c>
      <c r="L489" s="74" t="str">
        <f t="shared" ref="L489" ca="1" si="786">IFERROR(K489/K488-1,"–")</f>
        <v>–</v>
      </c>
      <c r="O489" s="12"/>
      <c r="P489" s="12"/>
    </row>
    <row r="490" spans="1:16" x14ac:dyDescent="0.2">
      <c r="A490" s="70">
        <f t="shared" si="290"/>
        <v>43311</v>
      </c>
      <c r="B490" s="71" t="str">
        <f ca="1">IFERROR(1*_xll.BDH($A$1,$B$1,A490,A490),"–")</f>
        <v>–</v>
      </c>
      <c r="C490" s="72" t="str">
        <f ca="1">IFERROR(1*_xll.BDH($A$1,$C$1,A490,A490),"–")</f>
        <v>–</v>
      </c>
      <c r="D490" s="71" t="str">
        <f t="shared" ref="D490:D493" ca="1" si="787">IF(TODAY()&gt;A489,IFERROR(AVERAGE(B485:B489)*1.05,"–"),"–")</f>
        <v>–</v>
      </c>
      <c r="E490" s="73" t="str">
        <f t="shared" ref="E490:E493" ca="1" si="788">IF(TODAY()&gt;A489,IFERROR(AVERAGE(C470:C489)*0.25,"–"),"–")</f>
        <v>–</v>
      </c>
      <c r="F490" s="73">
        <f t="shared" ref="F490:F493" ca="1" si="789">IF(TODAY()&gt;A489,AVERAGE(C365:C490),"–")</f>
        <v>4557319</v>
      </c>
      <c r="G490" s="74" t="str">
        <f t="shared" ref="G490:G493" ca="1" si="790">IFERROR(B490/B489-1,"–")</f>
        <v>–</v>
      </c>
      <c r="H490" s="74" t="str">
        <f ca="1">IFERROR(1*(($B490)/((_xll.BDH($H$1,$B$1,$A490,$A490)*100)/_xll.BDH($I$1,$B$1,$A490,$A490))-1),"–")</f>
        <v>–</v>
      </c>
      <c r="I490" s="71" t="str">
        <f ca="1">IFERROR(1*_xll.BDH($I$3,$B$1,A490,A490),"–")</f>
        <v>–</v>
      </c>
      <c r="J490" s="74" t="str">
        <f t="shared" ref="J490:J493" ca="1" si="791">IFERROR(I490/I489-1,"–")</f>
        <v>–</v>
      </c>
      <c r="K490" s="71" t="str">
        <f ca="1">IFERROR(1*_xll.BDH($K$3,$B$1,A490,A490),"–")</f>
        <v>–</v>
      </c>
      <c r="L490" s="74" t="str">
        <f t="shared" ref="L490:L493" ca="1" si="792">IFERROR(K490/K489-1,"–")</f>
        <v>–</v>
      </c>
      <c r="O490" s="12"/>
      <c r="P490" s="12"/>
    </row>
    <row r="491" spans="1:16" x14ac:dyDescent="0.2">
      <c r="A491" s="70">
        <f t="shared" ref="A491:A509" si="793">WORKDAY(A490,1,$S$4:$S$13)</f>
        <v>43312</v>
      </c>
      <c r="B491" s="71" t="str">
        <f ca="1">IFERROR(1*_xll.BDH($A$1,$B$1,A491,A491),"–")</f>
        <v>–</v>
      </c>
      <c r="C491" s="72" t="str">
        <f ca="1">IFERROR(1*_xll.BDH($A$1,$C$1,A491,A491),"–")</f>
        <v>–</v>
      </c>
      <c r="D491" s="71" t="str">
        <f t="shared" ca="1" si="787"/>
        <v>–</v>
      </c>
      <c r="E491" s="73" t="str">
        <f t="shared" ca="1" si="788"/>
        <v>–</v>
      </c>
      <c r="F491" s="73">
        <f t="shared" ca="1" si="789"/>
        <v>4557319</v>
      </c>
      <c r="G491" s="74" t="str">
        <f t="shared" ca="1" si="790"/>
        <v>–</v>
      </c>
      <c r="H491" s="74" t="str">
        <f ca="1">IFERROR(1*(($B491)/((_xll.BDH($H$1,$B$1,$A491,$A491)*100)/_xll.BDH($I$1,$B$1,$A491,$A491))-1),"–")</f>
        <v>–</v>
      </c>
      <c r="I491" s="71" t="str">
        <f ca="1">IFERROR(1*_xll.BDH($I$3,$B$1,A491,A491),"–")</f>
        <v>–</v>
      </c>
      <c r="J491" s="74" t="str">
        <f t="shared" ca="1" si="791"/>
        <v>–</v>
      </c>
      <c r="K491" s="71" t="str">
        <f ca="1">IFERROR(1*_xll.BDH($K$3,$B$1,A491,A491),"–")</f>
        <v>–</v>
      </c>
      <c r="L491" s="74" t="str">
        <f t="shared" ca="1" si="792"/>
        <v>–</v>
      </c>
      <c r="O491" s="12"/>
      <c r="P491" s="12"/>
    </row>
    <row r="492" spans="1:16" x14ac:dyDescent="0.2">
      <c r="A492" s="70">
        <f t="shared" si="793"/>
        <v>43313</v>
      </c>
      <c r="B492" s="71" t="str">
        <f ca="1">IFERROR(1*_xll.BDH($A$1,$B$1,A492,A492),"–")</f>
        <v>–</v>
      </c>
      <c r="C492" s="72" t="str">
        <f ca="1">IFERROR(1*_xll.BDH($A$1,$C$1,A492,A492),"–")</f>
        <v>–</v>
      </c>
      <c r="D492" s="71" t="str">
        <f t="shared" ca="1" si="787"/>
        <v>–</v>
      </c>
      <c r="E492" s="73" t="str">
        <f t="shared" ca="1" si="788"/>
        <v>–</v>
      </c>
      <c r="F492" s="73">
        <f t="shared" ca="1" si="789"/>
        <v>4557319</v>
      </c>
      <c r="G492" s="74" t="str">
        <f t="shared" ca="1" si="790"/>
        <v>–</v>
      </c>
      <c r="H492" s="74" t="str">
        <f ca="1">IFERROR(1*(($B492)/((_xll.BDH($H$1,$B$1,$A492,$A492)*100)/_xll.BDH($I$1,$B$1,$A492,$A492))-1),"–")</f>
        <v>–</v>
      </c>
      <c r="I492" s="71" t="str">
        <f ca="1">IFERROR(1*_xll.BDH($I$3,$B$1,A492,A492),"–")</f>
        <v>–</v>
      </c>
      <c r="J492" s="74" t="str">
        <f t="shared" ca="1" si="791"/>
        <v>–</v>
      </c>
      <c r="K492" s="71" t="str">
        <f ca="1">IFERROR(1*_xll.BDH($K$3,$B$1,A492,A492),"–")</f>
        <v>–</v>
      </c>
      <c r="L492" s="74" t="str">
        <f t="shared" ca="1" si="792"/>
        <v>–</v>
      </c>
      <c r="O492" s="12"/>
      <c r="P492" s="12"/>
    </row>
    <row r="493" spans="1:16" x14ac:dyDescent="0.2">
      <c r="A493" s="70">
        <f t="shared" si="793"/>
        <v>43314</v>
      </c>
      <c r="B493" s="71" t="str">
        <f ca="1">IFERROR(1*_xll.BDH($A$1,$B$1,A493,A493),"–")</f>
        <v>–</v>
      </c>
      <c r="C493" s="72" t="str">
        <f ca="1">IFERROR(1*_xll.BDH($A$1,$C$1,A493,A493),"–")</f>
        <v>–</v>
      </c>
      <c r="D493" s="71" t="str">
        <f t="shared" ca="1" si="787"/>
        <v>–</v>
      </c>
      <c r="E493" s="73" t="str">
        <f t="shared" ca="1" si="788"/>
        <v>–</v>
      </c>
      <c r="F493" s="73">
        <f t="shared" ca="1" si="789"/>
        <v>4557319</v>
      </c>
      <c r="G493" s="74" t="str">
        <f t="shared" ca="1" si="790"/>
        <v>–</v>
      </c>
      <c r="H493" s="74" t="str">
        <f ca="1">IFERROR(1*(($B493)/((_xll.BDH($H$1,$B$1,$A493,$A493)*100)/_xll.BDH($I$1,$B$1,$A493,$A493))-1),"–")</f>
        <v>–</v>
      </c>
      <c r="I493" s="71" t="str">
        <f ca="1">IFERROR(1*_xll.BDH($I$3,$B$1,A493,A493),"–")</f>
        <v>–</v>
      </c>
      <c r="J493" s="74" t="str">
        <f t="shared" ca="1" si="791"/>
        <v>–</v>
      </c>
      <c r="K493" s="71" t="str">
        <f ca="1">IFERROR(1*_xll.BDH($K$3,$B$1,A493,A493),"–")</f>
        <v>–</v>
      </c>
      <c r="L493" s="74" t="str">
        <f t="shared" ca="1" si="792"/>
        <v>–</v>
      </c>
      <c r="O493" s="12"/>
      <c r="P493" s="12"/>
    </row>
    <row r="494" spans="1:16" x14ac:dyDescent="0.2">
      <c r="A494" s="70">
        <f t="shared" si="793"/>
        <v>43315</v>
      </c>
      <c r="B494" s="71" t="str">
        <f ca="1">IFERROR(1*_xll.BDH($A$1,$B$1,A494,A494),"–")</f>
        <v>–</v>
      </c>
      <c r="C494" s="72" t="str">
        <f ca="1">IFERROR(1*_xll.BDH($A$1,$C$1,A494,A494),"–")</f>
        <v>–</v>
      </c>
      <c r="D494" s="71" t="str">
        <f t="shared" ref="D494" ca="1" si="794">IF(TODAY()&gt;A493,IFERROR(AVERAGE(B489:B493)*1.05,"–"),"–")</f>
        <v>–</v>
      </c>
      <c r="E494" s="73" t="str">
        <f t="shared" ref="E494" ca="1" si="795">IF(TODAY()&gt;A493,IFERROR(AVERAGE(C474:C493)*0.25,"–"),"–")</f>
        <v>–</v>
      </c>
      <c r="F494" s="73">
        <f t="shared" ref="F494" ca="1" si="796">IF(TODAY()&gt;A493,AVERAGE(C369:C494),"–")</f>
        <v>4557319</v>
      </c>
      <c r="G494" s="74" t="str">
        <f t="shared" ref="G494" ca="1" si="797">IFERROR(B494/B493-1,"–")</f>
        <v>–</v>
      </c>
      <c r="H494" s="74" t="str">
        <f ca="1">IFERROR(1*(($B494)/((_xll.BDH($H$1,$B$1,$A494,$A494)*100)/_xll.BDH($I$1,$B$1,$A494,$A494))-1),"–")</f>
        <v>–</v>
      </c>
      <c r="I494" s="71" t="str">
        <f ca="1">IFERROR(1*_xll.BDH($I$3,$B$1,A494,A494),"–")</f>
        <v>–</v>
      </c>
      <c r="J494" s="74" t="str">
        <f t="shared" ref="J494" ca="1" si="798">IFERROR(I494/I493-1,"–")</f>
        <v>–</v>
      </c>
      <c r="K494" s="71" t="str">
        <f ca="1">IFERROR(1*_xll.BDH($K$3,$B$1,A494,A494),"–")</f>
        <v>–</v>
      </c>
      <c r="L494" s="74" t="str">
        <f t="shared" ref="L494" ca="1" si="799">IFERROR(K494/K493-1,"–")</f>
        <v>–</v>
      </c>
      <c r="O494" s="12"/>
      <c r="P494" s="12"/>
    </row>
    <row r="495" spans="1:16" x14ac:dyDescent="0.2">
      <c r="A495" s="70">
        <f t="shared" si="793"/>
        <v>43318</v>
      </c>
      <c r="B495" s="71" t="str">
        <f ca="1">IFERROR(1*_xll.BDH($A$1,$B$1,A495,A495),"–")</f>
        <v>–</v>
      </c>
      <c r="C495" s="72" t="str">
        <f ca="1">IFERROR(1*_xll.BDH($A$1,$C$1,A495,A495),"–")</f>
        <v>–</v>
      </c>
      <c r="D495" s="71" t="str">
        <f t="shared" ref="D495" ca="1" si="800">IF(TODAY()&gt;A494,IFERROR(AVERAGE(B490:B494)*1.05,"–"),"–")</f>
        <v>–</v>
      </c>
      <c r="E495" s="73" t="str">
        <f t="shared" ref="E495" ca="1" si="801">IF(TODAY()&gt;A494,IFERROR(AVERAGE(C475:C494)*0.25,"–"),"–")</f>
        <v>–</v>
      </c>
      <c r="F495" s="73">
        <f t="shared" ref="F495" ca="1" si="802">IF(TODAY()&gt;A494,AVERAGE(C370:C495),"–")</f>
        <v>4557319</v>
      </c>
      <c r="G495" s="74" t="str">
        <f t="shared" ref="G495" ca="1" si="803">IFERROR(B495/B494-1,"–")</f>
        <v>–</v>
      </c>
      <c r="H495" s="74" t="str">
        <f ca="1">IFERROR(1*(($B495)/((_xll.BDH($H$1,$B$1,$A495,$A495)*100)/_xll.BDH($I$1,$B$1,$A495,$A495))-1),"–")</f>
        <v>–</v>
      </c>
      <c r="I495" s="71" t="str">
        <f ca="1">IFERROR(1*_xll.BDH($I$3,$B$1,A495,A495),"–")</f>
        <v>–</v>
      </c>
      <c r="J495" s="74" t="str">
        <f t="shared" ref="J495" ca="1" si="804">IFERROR(I495/I494-1,"–")</f>
        <v>–</v>
      </c>
      <c r="K495" s="71" t="str">
        <f ca="1">IFERROR(1*_xll.BDH($K$3,$B$1,A495,A495),"–")</f>
        <v>–</v>
      </c>
      <c r="L495" s="74" t="str">
        <f t="shared" ref="L495" ca="1" si="805">IFERROR(K495/K494-1,"–")</f>
        <v>–</v>
      </c>
      <c r="O495" s="12"/>
      <c r="P495" s="12"/>
    </row>
    <row r="496" spans="1:16" x14ac:dyDescent="0.2">
      <c r="A496" s="70">
        <f t="shared" si="793"/>
        <v>43319</v>
      </c>
      <c r="B496" s="71" t="str">
        <f ca="1">IFERROR(1*_xll.BDH($A$1,$B$1,A496,A496),"–")</f>
        <v>–</v>
      </c>
      <c r="C496" s="72" t="str">
        <f ca="1">IFERROR(1*_xll.BDH($A$1,$C$1,A496,A496),"–")</f>
        <v>–</v>
      </c>
      <c r="D496" s="71" t="str">
        <f t="shared" ref="D496" ca="1" si="806">IF(TODAY()&gt;A495,IFERROR(AVERAGE(B491:B495)*1.05,"–"),"–")</f>
        <v>–</v>
      </c>
      <c r="E496" s="73" t="str">
        <f t="shared" ref="E496" ca="1" si="807">IF(TODAY()&gt;A495,IFERROR(AVERAGE(C476:C495)*0.25,"–"),"–")</f>
        <v>–</v>
      </c>
      <c r="F496" s="73">
        <f t="shared" ref="F496" ca="1" si="808">IF(TODAY()&gt;A495,AVERAGE(C371:C496),"–")</f>
        <v>4557319</v>
      </c>
      <c r="G496" s="74" t="str">
        <f t="shared" ref="G496" ca="1" si="809">IFERROR(B496/B495-1,"–")</f>
        <v>–</v>
      </c>
      <c r="H496" s="74" t="str">
        <f ca="1">IFERROR(1*(($B496)/((_xll.BDH($H$1,$B$1,$A496,$A496)*100)/_xll.BDH($I$1,$B$1,$A496,$A496))-1),"–")</f>
        <v>–</v>
      </c>
      <c r="I496" s="71" t="str">
        <f ca="1">IFERROR(1*_xll.BDH($I$3,$B$1,A496,A496),"–")</f>
        <v>–</v>
      </c>
      <c r="J496" s="74" t="str">
        <f t="shared" ref="J496" ca="1" si="810">IFERROR(I496/I495-1,"–")</f>
        <v>–</v>
      </c>
      <c r="K496" s="71" t="str">
        <f ca="1">IFERROR(1*_xll.BDH($K$3,$B$1,A496,A496),"–")</f>
        <v>–</v>
      </c>
      <c r="L496" s="74" t="str">
        <f t="shared" ref="L496" ca="1" si="811">IFERROR(K496/K495-1,"–")</f>
        <v>–</v>
      </c>
      <c r="O496" s="12"/>
      <c r="P496" s="12"/>
    </row>
    <row r="497" spans="1:16" x14ac:dyDescent="0.2">
      <c r="A497" s="70">
        <f t="shared" si="793"/>
        <v>43320</v>
      </c>
      <c r="B497" s="71" t="str">
        <f ca="1">IFERROR(1*_xll.BDH($A$1,$B$1,A497,A497),"–")</f>
        <v>–</v>
      </c>
      <c r="C497" s="72" t="str">
        <f ca="1">IFERROR(1*_xll.BDH($A$1,$C$1,A497,A497),"–")</f>
        <v>–</v>
      </c>
      <c r="D497" s="71" t="str">
        <f t="shared" ref="D497" ca="1" si="812">IF(TODAY()&gt;A496,IFERROR(AVERAGE(B492:B496)*1.05,"–"),"–")</f>
        <v>–</v>
      </c>
      <c r="E497" s="73" t="str">
        <f t="shared" ref="E497" ca="1" si="813">IF(TODAY()&gt;A496,IFERROR(AVERAGE(C477:C496)*0.25,"–"),"–")</f>
        <v>–</v>
      </c>
      <c r="F497" s="73">
        <f t="shared" ref="F497" ca="1" si="814">IF(TODAY()&gt;A496,AVERAGE(C372:C497),"–")</f>
        <v>4557319</v>
      </c>
      <c r="G497" s="74" t="str">
        <f t="shared" ref="G497" ca="1" si="815">IFERROR(B497/B496-1,"–")</f>
        <v>–</v>
      </c>
      <c r="H497" s="74" t="str">
        <f ca="1">IFERROR(1*(($B497)/((_xll.BDH($H$1,$B$1,$A497,$A497)*100)/_xll.BDH($I$1,$B$1,$A497,$A497))-1),"–")</f>
        <v>–</v>
      </c>
      <c r="I497" s="71" t="str">
        <f ca="1">IFERROR(1*_xll.BDH($I$3,$B$1,A497,A497),"–")</f>
        <v>–</v>
      </c>
      <c r="J497" s="74" t="str">
        <f t="shared" ref="J497" ca="1" si="816">IFERROR(I497/I496-1,"–")</f>
        <v>–</v>
      </c>
      <c r="K497" s="71" t="str">
        <f ca="1">IFERROR(1*_xll.BDH($K$3,$B$1,A497,A497),"–")</f>
        <v>–</v>
      </c>
      <c r="L497" s="74" t="str">
        <f t="shared" ref="L497" ca="1" si="817">IFERROR(K497/K496-1,"–")</f>
        <v>–</v>
      </c>
      <c r="O497" s="12"/>
      <c r="P497" s="12"/>
    </row>
    <row r="498" spans="1:16" x14ac:dyDescent="0.2">
      <c r="A498" s="70">
        <f t="shared" si="793"/>
        <v>43321</v>
      </c>
      <c r="B498" s="71" t="str">
        <f ca="1">IFERROR(1*_xll.BDH($A$1,$B$1,A498,A498),"–")</f>
        <v>–</v>
      </c>
      <c r="C498" s="72" t="str">
        <f ca="1">IFERROR(1*_xll.BDH($A$1,$C$1,A498,A498),"–")</f>
        <v>–</v>
      </c>
      <c r="D498" s="71" t="str">
        <f t="shared" ref="D498" ca="1" si="818">IF(TODAY()&gt;A497,IFERROR(AVERAGE(B493:B497)*1.05,"–"),"–")</f>
        <v>–</v>
      </c>
      <c r="E498" s="73" t="str">
        <f t="shared" ref="E498" ca="1" si="819">IF(TODAY()&gt;A497,IFERROR(AVERAGE(C478:C497)*0.25,"–"),"–")</f>
        <v>–</v>
      </c>
      <c r="F498" s="73">
        <f t="shared" ref="F498" ca="1" si="820">IF(TODAY()&gt;A497,AVERAGE(C373:C498),"–")</f>
        <v>4557319</v>
      </c>
      <c r="G498" s="74" t="str">
        <f t="shared" ref="G498" ca="1" si="821">IFERROR(B498/B497-1,"–")</f>
        <v>–</v>
      </c>
      <c r="H498" s="74" t="str">
        <f ca="1">IFERROR(1*(($B498)/((_xll.BDH($H$1,$B$1,$A498,$A498)*100)/_xll.BDH($I$1,$B$1,$A498,$A498))-1),"–")</f>
        <v>–</v>
      </c>
      <c r="I498" s="71" t="str">
        <f ca="1">IFERROR(1*_xll.BDH($I$3,$B$1,A498,A498),"–")</f>
        <v>–</v>
      </c>
      <c r="J498" s="74" t="str">
        <f t="shared" ref="J498" ca="1" si="822">IFERROR(I498/I497-1,"–")</f>
        <v>–</v>
      </c>
      <c r="K498" s="71" t="str">
        <f ca="1">IFERROR(1*_xll.BDH($K$3,$B$1,A498,A498),"–")</f>
        <v>–</v>
      </c>
      <c r="L498" s="74" t="str">
        <f t="shared" ref="L498" ca="1" si="823">IFERROR(K498/K497-1,"–")</f>
        <v>–</v>
      </c>
      <c r="O498" s="12"/>
      <c r="P498" s="12"/>
    </row>
    <row r="499" spans="1:16" x14ac:dyDescent="0.2">
      <c r="A499" s="70">
        <f t="shared" si="793"/>
        <v>43322</v>
      </c>
      <c r="B499" s="71" t="str">
        <f ca="1">IFERROR(1*_xll.BDH($A$1,$B$1,A499,A499),"–")</f>
        <v>–</v>
      </c>
      <c r="C499" s="72" t="str">
        <f ca="1">IFERROR(1*_xll.BDH($A$1,$C$1,A499,A499),"–")</f>
        <v>–</v>
      </c>
      <c r="D499" s="71" t="str">
        <f t="shared" ref="D499" ca="1" si="824">IF(TODAY()&gt;A498,IFERROR(AVERAGE(B494:B498)*1.05,"–"),"–")</f>
        <v>–</v>
      </c>
      <c r="E499" s="73" t="str">
        <f t="shared" ref="E499" ca="1" si="825">IF(TODAY()&gt;A498,IFERROR(AVERAGE(C479:C498)*0.25,"–"),"–")</f>
        <v>–</v>
      </c>
      <c r="F499" s="73">
        <f t="shared" ref="F499" ca="1" si="826">IF(TODAY()&gt;A498,AVERAGE(C374:C499),"–")</f>
        <v>4557319</v>
      </c>
      <c r="G499" s="74" t="str">
        <f t="shared" ref="G499" ca="1" si="827">IFERROR(B499/B498-1,"–")</f>
        <v>–</v>
      </c>
      <c r="H499" s="74" t="str">
        <f ca="1">IFERROR(1*(($B499)/((_xll.BDH($H$1,$B$1,$A499,$A499)*100)/_xll.BDH($I$1,$B$1,$A499,$A499))-1),"–")</f>
        <v>–</v>
      </c>
      <c r="I499" s="71" t="str">
        <f ca="1">IFERROR(1*_xll.BDH($I$3,$B$1,A499,A499),"–")</f>
        <v>–</v>
      </c>
      <c r="J499" s="74" t="str">
        <f t="shared" ref="J499" ca="1" si="828">IFERROR(I499/I498-1,"–")</f>
        <v>–</v>
      </c>
      <c r="K499" s="71" t="str">
        <f ca="1">IFERROR(1*_xll.BDH($K$3,$B$1,A499,A499),"–")</f>
        <v>–</v>
      </c>
      <c r="L499" s="74" t="str">
        <f t="shared" ref="L499" ca="1" si="829">IFERROR(K499/K498-1,"–")</f>
        <v>–</v>
      </c>
      <c r="O499" s="12"/>
      <c r="P499" s="12"/>
    </row>
    <row r="500" spans="1:16" x14ac:dyDescent="0.2">
      <c r="A500" s="70">
        <f t="shared" si="793"/>
        <v>43325</v>
      </c>
      <c r="B500" s="71" t="str">
        <f ca="1">IFERROR(1*_xll.BDH($A$1,$B$1,A500,A500),"–")</f>
        <v>–</v>
      </c>
      <c r="C500" s="72" t="str">
        <f ca="1">IFERROR(1*_xll.BDH($A$1,$C$1,A500,A500),"–")</f>
        <v>–</v>
      </c>
      <c r="D500" s="71" t="str">
        <f t="shared" ref="D500" ca="1" si="830">IF(TODAY()&gt;A499,IFERROR(AVERAGE(B495:B499)*1.05,"–"),"–")</f>
        <v>–</v>
      </c>
      <c r="E500" s="73" t="str">
        <f t="shared" ref="E500" ca="1" si="831">IF(TODAY()&gt;A499,IFERROR(AVERAGE(C480:C499)*0.25,"–"),"–")</f>
        <v>–</v>
      </c>
      <c r="F500" s="73">
        <f t="shared" ref="F500" ca="1" si="832">IF(TODAY()&gt;A499,AVERAGE(C375:C500),"–")</f>
        <v>4557319</v>
      </c>
      <c r="G500" s="74" t="str">
        <f t="shared" ref="G500" ca="1" si="833">IFERROR(B500/B499-1,"–")</f>
        <v>–</v>
      </c>
      <c r="H500" s="74" t="str">
        <f ca="1">IFERROR(1*(($B500)/((_xll.BDH($H$1,$B$1,$A500,$A500)*100)/_xll.BDH($I$1,$B$1,$A500,$A500))-1),"–")</f>
        <v>–</v>
      </c>
      <c r="I500" s="71" t="str">
        <f ca="1">IFERROR(1*_xll.BDH($I$3,$B$1,A500,A500),"–")</f>
        <v>–</v>
      </c>
      <c r="J500" s="74" t="str">
        <f t="shared" ref="J500" ca="1" si="834">IFERROR(I500/I499-1,"–")</f>
        <v>–</v>
      </c>
      <c r="K500" s="71" t="str">
        <f ca="1">IFERROR(1*_xll.BDH($K$3,$B$1,A500,A500),"–")</f>
        <v>–</v>
      </c>
      <c r="L500" s="74" t="str">
        <f t="shared" ref="L500" ca="1" si="835">IFERROR(K500/K499-1,"–")</f>
        <v>–</v>
      </c>
      <c r="O500" s="12"/>
      <c r="P500" s="12"/>
    </row>
    <row r="501" spans="1:16" x14ac:dyDescent="0.2">
      <c r="A501" s="70">
        <f t="shared" si="793"/>
        <v>43326</v>
      </c>
      <c r="B501" s="71" t="str">
        <f ca="1">IFERROR(1*_xll.BDH($A$1,$B$1,A501,A501),"–")</f>
        <v>–</v>
      </c>
      <c r="C501" s="72" t="str">
        <f ca="1">IFERROR(1*_xll.BDH($A$1,$C$1,A501,A501),"–")</f>
        <v>–</v>
      </c>
      <c r="D501" s="71" t="str">
        <f t="shared" ref="D501" ca="1" si="836">IF(TODAY()&gt;A500,IFERROR(AVERAGE(B496:B500)*1.05,"–"),"–")</f>
        <v>–</v>
      </c>
      <c r="E501" s="73" t="str">
        <f t="shared" ref="E501" ca="1" si="837">IF(TODAY()&gt;A500,IFERROR(AVERAGE(C481:C500)*0.25,"–"),"–")</f>
        <v>–</v>
      </c>
      <c r="F501" s="73">
        <f t="shared" ref="F501" ca="1" si="838">IF(TODAY()&gt;A500,AVERAGE(C376:C501),"–")</f>
        <v>4557319</v>
      </c>
      <c r="G501" s="74" t="str">
        <f t="shared" ref="G501" ca="1" si="839">IFERROR(B501/B500-1,"–")</f>
        <v>–</v>
      </c>
      <c r="H501" s="74" t="str">
        <f ca="1">IFERROR(1*(($B501)/((_xll.BDH($H$1,$B$1,$A501,$A501)*100)/_xll.BDH($I$1,$B$1,$A501,$A501))-1),"–")</f>
        <v>–</v>
      </c>
      <c r="I501" s="71" t="str">
        <f ca="1">IFERROR(1*_xll.BDH($I$3,$B$1,A501,A501),"–")</f>
        <v>–</v>
      </c>
      <c r="J501" s="74" t="str">
        <f t="shared" ref="J501" ca="1" si="840">IFERROR(I501/I500-1,"–")</f>
        <v>–</v>
      </c>
      <c r="K501" s="71" t="str">
        <f ca="1">IFERROR(1*_xll.BDH($K$3,$B$1,A501,A501),"–")</f>
        <v>–</v>
      </c>
      <c r="L501" s="74" t="str">
        <f t="shared" ref="L501" ca="1" si="841">IFERROR(K501/K500-1,"–")</f>
        <v>–</v>
      </c>
      <c r="O501" s="12"/>
      <c r="P501" s="12"/>
    </row>
    <row r="502" spans="1:16" x14ac:dyDescent="0.2">
      <c r="A502" s="70">
        <f t="shared" si="793"/>
        <v>43327</v>
      </c>
      <c r="B502" s="71" t="str">
        <f ca="1">IFERROR(1*_xll.BDH($A$1,$B$1,A502,A502),"–")</f>
        <v>–</v>
      </c>
      <c r="C502" s="72" t="str">
        <f ca="1">IFERROR(1*_xll.BDH($A$1,$C$1,A502,A502),"–")</f>
        <v>–</v>
      </c>
      <c r="D502" s="71" t="str">
        <f t="shared" ref="D502" ca="1" si="842">IF(TODAY()&gt;A501,IFERROR(AVERAGE(B497:B501)*1.05,"–"),"–")</f>
        <v>–</v>
      </c>
      <c r="E502" s="73" t="str">
        <f t="shared" ref="E502" ca="1" si="843">IF(TODAY()&gt;A501,IFERROR(AVERAGE(C482:C501)*0.25,"–"),"–")</f>
        <v>–</v>
      </c>
      <c r="F502" s="73">
        <f t="shared" ref="F502" ca="1" si="844">IF(TODAY()&gt;A501,AVERAGE(C377:C502),"–")</f>
        <v>4557319</v>
      </c>
      <c r="G502" s="74" t="str">
        <f t="shared" ref="G502" ca="1" si="845">IFERROR(B502/B501-1,"–")</f>
        <v>–</v>
      </c>
      <c r="H502" s="74" t="str">
        <f ca="1">IFERROR(1*(($B502)/((_xll.BDH($H$1,$B$1,$A502,$A502)*100)/_xll.BDH($I$1,$B$1,$A502,$A502))-1),"–")</f>
        <v>–</v>
      </c>
      <c r="I502" s="71" t="str">
        <f ca="1">IFERROR(1*_xll.BDH($I$3,$B$1,A502,A502),"–")</f>
        <v>–</v>
      </c>
      <c r="J502" s="74" t="str">
        <f t="shared" ref="J502" ca="1" si="846">IFERROR(I502/I501-1,"–")</f>
        <v>–</v>
      </c>
      <c r="K502" s="71" t="str">
        <f ca="1">IFERROR(1*_xll.BDH($K$3,$B$1,A502,A502),"–")</f>
        <v>–</v>
      </c>
      <c r="L502" s="74" t="str">
        <f t="shared" ref="L502" ca="1" si="847">IFERROR(K502/K501-1,"–")</f>
        <v>–</v>
      </c>
      <c r="O502" s="12"/>
      <c r="P502" s="12"/>
    </row>
    <row r="503" spans="1:16" x14ac:dyDescent="0.2">
      <c r="A503" s="70">
        <f t="shared" si="793"/>
        <v>43328</v>
      </c>
      <c r="B503" s="71" t="str">
        <f ca="1">IFERROR(1*_xll.BDH($A$1,$B$1,A503,A503),"–")</f>
        <v>–</v>
      </c>
      <c r="C503" s="72" t="str">
        <f ca="1">IFERROR(1*_xll.BDH($A$1,$C$1,A503,A503),"–")</f>
        <v>–</v>
      </c>
      <c r="D503" s="71" t="str">
        <f t="shared" ref="D503" ca="1" si="848">IF(TODAY()&gt;A502,IFERROR(AVERAGE(B498:B502)*1.05,"–"),"–")</f>
        <v>–</v>
      </c>
      <c r="E503" s="73" t="str">
        <f t="shared" ref="E503" ca="1" si="849">IF(TODAY()&gt;A502,IFERROR(AVERAGE(C483:C502)*0.25,"–"),"–")</f>
        <v>–</v>
      </c>
      <c r="F503" s="73">
        <f t="shared" ref="F503" ca="1" si="850">IF(TODAY()&gt;A502,AVERAGE(C378:C503),"–")</f>
        <v>4557319</v>
      </c>
      <c r="G503" s="74" t="str">
        <f t="shared" ref="G503" ca="1" si="851">IFERROR(B503/B502-1,"–")</f>
        <v>–</v>
      </c>
      <c r="H503" s="74" t="str">
        <f ca="1">IFERROR(1*(($B503)/((_xll.BDH($H$1,$B$1,$A503,$A503)*100)/_xll.BDH($I$1,$B$1,$A503,$A503))-1),"–")</f>
        <v>–</v>
      </c>
      <c r="I503" s="71" t="str">
        <f ca="1">IFERROR(1*_xll.BDH($I$3,$B$1,A503,A503),"–")</f>
        <v>–</v>
      </c>
      <c r="J503" s="74" t="str">
        <f t="shared" ref="J503" ca="1" si="852">IFERROR(I503/I502-1,"–")</f>
        <v>–</v>
      </c>
      <c r="K503" s="71" t="str">
        <f ca="1">IFERROR(1*_xll.BDH($K$3,$B$1,A503,A503),"–")</f>
        <v>–</v>
      </c>
      <c r="L503" s="74" t="str">
        <f t="shared" ref="L503" ca="1" si="853">IFERROR(K503/K502-1,"–")</f>
        <v>–</v>
      </c>
      <c r="O503" s="12"/>
      <c r="P503" s="12"/>
    </row>
    <row r="504" spans="1:16" x14ac:dyDescent="0.2">
      <c r="A504" s="70">
        <f t="shared" si="793"/>
        <v>43329</v>
      </c>
      <c r="B504" s="71" t="str">
        <f ca="1">IFERROR(1*_xll.BDH($A$1,$B$1,A504,A504),"–")</f>
        <v>–</v>
      </c>
      <c r="C504" s="72" t="str">
        <f ca="1">IFERROR(1*_xll.BDH($A$1,$C$1,A504,A504),"–")</f>
        <v>–</v>
      </c>
      <c r="D504" s="71" t="str">
        <f t="shared" ref="D504" ca="1" si="854">IF(TODAY()&gt;A503,IFERROR(AVERAGE(B499:B503)*1.05,"–"),"–")</f>
        <v>–</v>
      </c>
      <c r="E504" s="73" t="str">
        <f t="shared" ref="E504" ca="1" si="855">IF(TODAY()&gt;A503,IFERROR(AVERAGE(C484:C503)*0.25,"–"),"–")</f>
        <v>–</v>
      </c>
      <c r="F504" s="73">
        <f t="shared" ref="F504" ca="1" si="856">IF(TODAY()&gt;A503,AVERAGE(C379:C504),"–")</f>
        <v>4557319</v>
      </c>
      <c r="G504" s="74" t="str">
        <f t="shared" ref="G504" ca="1" si="857">IFERROR(B504/B503-1,"–")</f>
        <v>–</v>
      </c>
      <c r="H504" s="74" t="str">
        <f ca="1">IFERROR(1*(($B504)/((_xll.BDH($H$1,$B$1,$A504,$A504)*100)/_xll.BDH($I$1,$B$1,$A504,$A504))-1),"–")</f>
        <v>–</v>
      </c>
      <c r="I504" s="71" t="str">
        <f ca="1">IFERROR(1*_xll.BDH($I$3,$B$1,A504,A504),"–")</f>
        <v>–</v>
      </c>
      <c r="J504" s="74" t="str">
        <f t="shared" ref="J504" ca="1" si="858">IFERROR(I504/I503-1,"–")</f>
        <v>–</v>
      </c>
      <c r="K504" s="71" t="str">
        <f ca="1">IFERROR(1*_xll.BDH($K$3,$B$1,A504,A504),"–")</f>
        <v>–</v>
      </c>
      <c r="L504" s="74" t="str">
        <f t="shared" ref="L504" ca="1" si="859">IFERROR(K504/K503-1,"–")</f>
        <v>–</v>
      </c>
      <c r="O504" s="12"/>
      <c r="P504" s="12"/>
    </row>
    <row r="505" spans="1:16" x14ac:dyDescent="0.2">
      <c r="A505" s="70">
        <f t="shared" si="793"/>
        <v>43332</v>
      </c>
      <c r="B505" s="71" t="str">
        <f ca="1">IFERROR(1*_xll.BDH($A$1,$B$1,A505,A505),"–")</f>
        <v>–</v>
      </c>
      <c r="C505" s="72" t="str">
        <f ca="1">IFERROR(1*_xll.BDH($A$1,$C$1,A505,A505),"–")</f>
        <v>–</v>
      </c>
      <c r="D505" s="71" t="str">
        <f t="shared" ref="D505" ca="1" si="860">IF(TODAY()&gt;A504,IFERROR(AVERAGE(B500:B504)*1.05,"–"),"–")</f>
        <v>–</v>
      </c>
      <c r="E505" s="73" t="str">
        <f t="shared" ref="E505" ca="1" si="861">IF(TODAY()&gt;A504,IFERROR(AVERAGE(C485:C504)*0.25,"–"),"–")</f>
        <v>–</v>
      </c>
      <c r="F505" s="73">
        <f t="shared" ref="F505" ca="1" si="862">IF(TODAY()&gt;A504,AVERAGE(C380:C505),"–")</f>
        <v>4557319</v>
      </c>
      <c r="G505" s="74" t="str">
        <f t="shared" ref="G505" ca="1" si="863">IFERROR(B505/B504-1,"–")</f>
        <v>–</v>
      </c>
      <c r="H505" s="74" t="str">
        <f ca="1">IFERROR(1*(($B505)/((_xll.BDH($H$1,$B$1,$A505,$A505)*100)/_xll.BDH($I$1,$B$1,$A505,$A505))-1),"–")</f>
        <v>–</v>
      </c>
      <c r="I505" s="71" t="str">
        <f ca="1">IFERROR(1*_xll.BDH($I$3,$B$1,A505,A505),"–")</f>
        <v>–</v>
      </c>
      <c r="J505" s="74" t="str">
        <f t="shared" ref="J505" ca="1" si="864">IFERROR(I505/I504-1,"–")</f>
        <v>–</v>
      </c>
      <c r="K505" s="71" t="str">
        <f ca="1">IFERROR(1*_xll.BDH($K$3,$B$1,A505,A505),"–")</f>
        <v>–</v>
      </c>
      <c r="L505" s="74" t="str">
        <f t="shared" ref="L505" ca="1" si="865">IFERROR(K505/K504-1,"–")</f>
        <v>–</v>
      </c>
      <c r="O505" s="12"/>
      <c r="P505" s="12"/>
    </row>
    <row r="506" spans="1:16" x14ac:dyDescent="0.2">
      <c r="A506" s="70">
        <f t="shared" si="793"/>
        <v>43333</v>
      </c>
      <c r="B506" s="71" t="str">
        <f ca="1">IFERROR(1*_xll.BDH($A$1,$B$1,A506,A506),"–")</f>
        <v>–</v>
      </c>
      <c r="C506" s="72" t="str">
        <f ca="1">IFERROR(1*_xll.BDH($A$1,$C$1,A506,A506),"–")</f>
        <v>–</v>
      </c>
      <c r="D506" s="71" t="str">
        <f t="shared" ref="D506" ca="1" si="866">IF(TODAY()&gt;A505,IFERROR(AVERAGE(B501:B505)*1.05,"–"),"–")</f>
        <v>–</v>
      </c>
      <c r="E506" s="73" t="str">
        <f t="shared" ref="E506" ca="1" si="867">IF(TODAY()&gt;A505,IFERROR(AVERAGE(C486:C505)*0.25,"–"),"–")</f>
        <v>–</v>
      </c>
      <c r="F506" s="73">
        <f t="shared" ref="F506" ca="1" si="868">IF(TODAY()&gt;A505,AVERAGE(C381:C506),"–")</f>
        <v>4557319</v>
      </c>
      <c r="G506" s="74" t="str">
        <f t="shared" ref="G506" ca="1" si="869">IFERROR(B506/B505-1,"–")</f>
        <v>–</v>
      </c>
      <c r="H506" s="74" t="str">
        <f ca="1">IFERROR(1*(($B506)/((_xll.BDH($H$1,$B$1,$A506,$A506)*100)/_xll.BDH($I$1,$B$1,$A506,$A506))-1),"–")</f>
        <v>–</v>
      </c>
      <c r="I506" s="71" t="str">
        <f ca="1">IFERROR(1*_xll.BDH($I$3,$B$1,A506,A506),"–")</f>
        <v>–</v>
      </c>
      <c r="J506" s="74" t="str">
        <f t="shared" ref="J506" ca="1" si="870">IFERROR(I506/I505-1,"–")</f>
        <v>–</v>
      </c>
      <c r="K506" s="71" t="str">
        <f ca="1">IFERROR(1*_xll.BDH($K$3,$B$1,A506,A506),"–")</f>
        <v>–</v>
      </c>
      <c r="L506" s="74" t="str">
        <f t="shared" ref="L506" ca="1" si="871">IFERROR(K506/K505-1,"–")</f>
        <v>–</v>
      </c>
      <c r="O506" s="12"/>
      <c r="P506" s="12"/>
    </row>
    <row r="507" spans="1:16" x14ac:dyDescent="0.2">
      <c r="A507" s="70">
        <f t="shared" si="793"/>
        <v>43334</v>
      </c>
      <c r="B507" s="71" t="str">
        <f ca="1">IFERROR(1*_xll.BDH($A$1,$B$1,A507,A507),"–")</f>
        <v>–</v>
      </c>
      <c r="C507" s="72" t="str">
        <f ca="1">IFERROR(1*_xll.BDH($A$1,$C$1,A507,A507),"–")</f>
        <v>–</v>
      </c>
      <c r="D507" s="71" t="str">
        <f t="shared" ref="D507" ca="1" si="872">IF(TODAY()&gt;A506,IFERROR(AVERAGE(B502:B506)*1.05,"–"),"–")</f>
        <v>–</v>
      </c>
      <c r="E507" s="73" t="str">
        <f t="shared" ref="E507" ca="1" si="873">IF(TODAY()&gt;A506,IFERROR(AVERAGE(C487:C506)*0.25,"–"),"–")</f>
        <v>–</v>
      </c>
      <c r="F507" s="73">
        <f t="shared" ref="F507" ca="1" si="874">IF(TODAY()&gt;A506,AVERAGE(C382:C507),"–")</f>
        <v>4557319</v>
      </c>
      <c r="G507" s="74" t="str">
        <f t="shared" ref="G507" ca="1" si="875">IFERROR(B507/B506-1,"–")</f>
        <v>–</v>
      </c>
      <c r="H507" s="74" t="str">
        <f ca="1">IFERROR(1*(($B507)/((_xll.BDH($H$1,$B$1,$A507,$A507)*100)/_xll.BDH($I$1,$B$1,$A507,$A507))-1),"–")</f>
        <v>–</v>
      </c>
      <c r="I507" s="71" t="str">
        <f ca="1">IFERROR(1*_xll.BDH($I$3,$B$1,A507,A507),"–")</f>
        <v>–</v>
      </c>
      <c r="J507" s="74" t="str">
        <f t="shared" ref="J507" ca="1" si="876">IFERROR(I507/I506-1,"–")</f>
        <v>–</v>
      </c>
      <c r="K507" s="71" t="str">
        <f ca="1">IFERROR(1*_xll.BDH($K$3,$B$1,A507,A507),"–")</f>
        <v>–</v>
      </c>
      <c r="L507" s="74" t="str">
        <f t="shared" ref="L507" ca="1" si="877">IFERROR(K507/K506-1,"–")</f>
        <v>–</v>
      </c>
      <c r="O507" s="12"/>
      <c r="P507" s="12"/>
    </row>
    <row r="508" spans="1:16" x14ac:dyDescent="0.2">
      <c r="A508" s="70">
        <f t="shared" si="793"/>
        <v>43335</v>
      </c>
      <c r="B508" s="71" t="str">
        <f ca="1">IFERROR(1*_xll.BDH($A$1,$B$1,A508,A508),"–")</f>
        <v>–</v>
      </c>
      <c r="C508" s="72" t="str">
        <f ca="1">IFERROR(1*_xll.BDH($A$1,$C$1,A508,A508),"–")</f>
        <v>–</v>
      </c>
      <c r="D508" s="71" t="str">
        <f t="shared" ref="D508" ca="1" si="878">IF(TODAY()&gt;A507,IFERROR(AVERAGE(B503:B507)*1.05,"–"),"–")</f>
        <v>–</v>
      </c>
      <c r="E508" s="73" t="str">
        <f t="shared" ref="E508" ca="1" si="879">IF(TODAY()&gt;A507,IFERROR(AVERAGE(C488:C507)*0.25,"–"),"–")</f>
        <v>–</v>
      </c>
      <c r="F508" s="73">
        <f t="shared" ref="F508" ca="1" si="880">IF(TODAY()&gt;A507,AVERAGE(C383:C508),"–")</f>
        <v>4557319</v>
      </c>
      <c r="G508" s="74" t="str">
        <f t="shared" ref="G508" ca="1" si="881">IFERROR(B508/B507-1,"–")</f>
        <v>–</v>
      </c>
      <c r="H508" s="74" t="str">
        <f ca="1">IFERROR(1*(($B508)/((_xll.BDH($H$1,$B$1,$A508,$A508)*100)/_xll.BDH($I$1,$B$1,$A508,$A508))-1),"–")</f>
        <v>–</v>
      </c>
      <c r="I508" s="71" t="str">
        <f ca="1">IFERROR(1*_xll.BDH($I$3,$B$1,A508,A508),"–")</f>
        <v>–</v>
      </c>
      <c r="J508" s="74" t="str">
        <f t="shared" ref="J508" ca="1" si="882">IFERROR(I508/I507-1,"–")</f>
        <v>–</v>
      </c>
      <c r="K508" s="71" t="str">
        <f ca="1">IFERROR(1*_xll.BDH($K$3,$B$1,A508,A508),"–")</f>
        <v>–</v>
      </c>
      <c r="L508" s="74" t="str">
        <f t="shared" ref="L508" ca="1" si="883">IFERROR(K508/K507-1,"–")</f>
        <v>–</v>
      </c>
      <c r="O508" s="12"/>
      <c r="P508" s="12"/>
    </row>
    <row r="509" spans="1:16" x14ac:dyDescent="0.2">
      <c r="A509" s="70">
        <f t="shared" si="793"/>
        <v>43336</v>
      </c>
      <c r="B509" s="71" t="str">
        <f ca="1">IFERROR(1*_xll.BDH($A$1,$B$1,A509,A509),"–")</f>
        <v>–</v>
      </c>
      <c r="C509" s="72" t="str">
        <f ca="1">IFERROR(1*_xll.BDH($A$1,$C$1,A509,A509),"–")</f>
        <v>–</v>
      </c>
      <c r="D509" s="71" t="str">
        <f t="shared" ref="D509" ca="1" si="884">IF(TODAY()&gt;A508,IFERROR(AVERAGE(B504:B508)*1.05,"–"),"–")</f>
        <v>–</v>
      </c>
      <c r="E509" s="73" t="str">
        <f t="shared" ref="E509" ca="1" si="885">IF(TODAY()&gt;A508,IFERROR(AVERAGE(C489:C508)*0.25,"–"),"–")</f>
        <v>–</v>
      </c>
      <c r="F509" s="73">
        <f t="shared" ref="F509" ca="1" si="886">IF(TODAY()&gt;A508,AVERAGE(C384:C509),"–")</f>
        <v>4557319</v>
      </c>
      <c r="G509" s="74" t="str">
        <f t="shared" ref="G509" ca="1" si="887">IFERROR(B509/B508-1,"–")</f>
        <v>–</v>
      </c>
      <c r="H509" s="74" t="str">
        <f ca="1">IFERROR(1*(($B509)/((_xll.BDH($H$1,$B$1,$A509,$A509)*100)/_xll.BDH($I$1,$B$1,$A509,$A509))-1),"–")</f>
        <v>–</v>
      </c>
      <c r="I509" s="71" t="str">
        <f ca="1">IFERROR(1*_xll.BDH($I$3,$B$1,A509,A509),"–")</f>
        <v>–</v>
      </c>
      <c r="J509" s="74" t="str">
        <f t="shared" ref="J509" ca="1" si="888">IFERROR(I509/I508-1,"–")</f>
        <v>–</v>
      </c>
      <c r="K509" s="71" t="str">
        <f ca="1">IFERROR(1*_xll.BDH($K$3,$B$1,A509,A509),"–")</f>
        <v>–</v>
      </c>
      <c r="L509" s="74" t="str">
        <f t="shared" ref="L509" ca="1" si="889">IFERROR(K509/K508-1,"–")</f>
        <v>–</v>
      </c>
      <c r="O509" s="12"/>
      <c r="P509" s="12"/>
    </row>
    <row r="510" spans="1:16" x14ac:dyDescent="0.2">
      <c r="A510" s="70">
        <f>WORKDAY(A509,2,$S$4:$S$13)</f>
        <v>43340</v>
      </c>
      <c r="B510" s="71" t="str">
        <f ca="1">IFERROR(1*_xll.BDH($A$1,$B$1,A510,A510),"–")</f>
        <v>–</v>
      </c>
      <c r="C510" s="72" t="str">
        <f ca="1">IFERROR(1*_xll.BDH($A$1,$C$1,A510,A510),"–")</f>
        <v>–</v>
      </c>
      <c r="D510" s="71" t="str">
        <f t="shared" ref="D510" ca="1" si="890">IF(TODAY()&gt;A509,IFERROR(AVERAGE(B505:B509)*1.05,"–"),"–")</f>
        <v>–</v>
      </c>
      <c r="E510" s="73" t="str">
        <f t="shared" ref="E510" ca="1" si="891">IF(TODAY()&gt;A509,IFERROR(AVERAGE(C490:C509)*0.25,"–"),"–")</f>
        <v>–</v>
      </c>
      <c r="F510" s="73">
        <f t="shared" ref="F510" ca="1" si="892">IF(TODAY()&gt;A509,AVERAGE(C385:C510),"–")</f>
        <v>4557319</v>
      </c>
      <c r="G510" s="74" t="str">
        <f t="shared" ref="G510" ca="1" si="893">IFERROR(B510/B509-1,"–")</f>
        <v>–</v>
      </c>
      <c r="H510" s="74" t="str">
        <f ca="1">IFERROR(1*(($B510)/((_xll.BDH($H$1,$B$1,$A510,$A510)*100)/_xll.BDH($I$1,$B$1,$A510,$A510))-1),"–")</f>
        <v>–</v>
      </c>
      <c r="I510" s="71" t="str">
        <f ca="1">IFERROR(1*_xll.BDH($I$3,$B$1,A510,A510),"–")</f>
        <v>–</v>
      </c>
      <c r="J510" s="74" t="str">
        <f t="shared" ref="J510" ca="1" si="894">IFERROR(I510/I509-1,"–")</f>
        <v>–</v>
      </c>
      <c r="K510" s="71" t="str">
        <f ca="1">IFERROR(1*_xll.BDH($K$3,$B$1,A510,A510),"–")</f>
        <v>–</v>
      </c>
      <c r="L510" s="74" t="str">
        <f t="shared" ref="L510" ca="1" si="895">IFERROR(K510/K509-1,"–")</f>
        <v>–</v>
      </c>
      <c r="O510" s="12"/>
      <c r="P510" s="12"/>
    </row>
    <row r="511" spans="1:16" x14ac:dyDescent="0.2">
      <c r="A511" s="70">
        <f t="shared" ref="A511:A575" si="896">WORKDAY(A510,1,$S$4:$S$13)</f>
        <v>43341</v>
      </c>
      <c r="B511" s="71" t="str">
        <f ca="1">IFERROR(1*_xll.BDH($A$1,$B$1,A511,A511),"–")</f>
        <v>–</v>
      </c>
      <c r="C511" s="72" t="str">
        <f ca="1">IFERROR(1*_xll.BDH($A$1,$C$1,A511,A511),"–")</f>
        <v>–</v>
      </c>
      <c r="D511" s="71" t="str">
        <f t="shared" ref="D511" ca="1" si="897">IF(TODAY()&gt;A510,IFERROR(AVERAGE(B506:B510)*1.05,"–"),"–")</f>
        <v>–</v>
      </c>
      <c r="E511" s="73" t="str">
        <f t="shared" ref="E511" ca="1" si="898">IF(TODAY()&gt;A510,IFERROR(AVERAGE(C491:C510)*0.25,"–"),"–")</f>
        <v>–</v>
      </c>
      <c r="F511" s="73">
        <f t="shared" ref="F511" ca="1" si="899">IF(TODAY()&gt;A510,AVERAGE(C386:C511),"–")</f>
        <v>4557319</v>
      </c>
      <c r="G511" s="74" t="str">
        <f t="shared" ref="G511" ca="1" si="900">IFERROR(B511/B510-1,"–")</f>
        <v>–</v>
      </c>
      <c r="H511" s="74" t="str">
        <f ca="1">IFERROR(1*(($B511)/((_xll.BDH($H$1,$B$1,$A511,$A511)*100)/_xll.BDH($I$1,$B$1,$A511,$A511))-1),"–")</f>
        <v>–</v>
      </c>
      <c r="I511" s="71" t="str">
        <f ca="1">IFERROR(1*_xll.BDH($I$3,$B$1,A511,A511),"–")</f>
        <v>–</v>
      </c>
      <c r="J511" s="74" t="str">
        <f t="shared" ref="J511" ca="1" si="901">IFERROR(I511/I510-1,"–")</f>
        <v>–</v>
      </c>
      <c r="K511" s="71" t="str">
        <f ca="1">IFERROR(1*_xll.BDH($K$3,$B$1,A511,A511),"–")</f>
        <v>–</v>
      </c>
      <c r="L511" s="74" t="str">
        <f t="shared" ref="L511" ca="1" si="902">IFERROR(K511/K510-1,"–")</f>
        <v>–</v>
      </c>
      <c r="O511" s="12"/>
      <c r="P511" s="12"/>
    </row>
    <row r="512" spans="1:16" x14ac:dyDescent="0.2">
      <c r="A512" s="70">
        <f t="shared" si="896"/>
        <v>43342</v>
      </c>
      <c r="B512" s="71" t="str">
        <f ca="1">IFERROR(1*_xll.BDH($A$1,$B$1,A512,A512),"–")</f>
        <v>–</v>
      </c>
      <c r="C512" s="72" t="str">
        <f ca="1">IFERROR(1*_xll.BDH($A$1,$C$1,A512,A512),"–")</f>
        <v>–</v>
      </c>
      <c r="D512" s="71" t="str">
        <f t="shared" ref="D512" ca="1" si="903">IF(TODAY()&gt;A511,IFERROR(AVERAGE(B507:B511)*1.05,"–"),"–")</f>
        <v>–</v>
      </c>
      <c r="E512" s="73" t="str">
        <f t="shared" ref="E512" ca="1" si="904">IF(TODAY()&gt;A511,IFERROR(AVERAGE(C492:C511)*0.25,"–"),"–")</f>
        <v>–</v>
      </c>
      <c r="F512" s="73">
        <f t="shared" ref="F512" ca="1" si="905">IF(TODAY()&gt;A511,AVERAGE(C387:C512),"–")</f>
        <v>4557319</v>
      </c>
      <c r="G512" s="74" t="str">
        <f t="shared" ref="G512" ca="1" si="906">IFERROR(B512/B511-1,"–")</f>
        <v>–</v>
      </c>
      <c r="H512" s="74" t="str">
        <f ca="1">IFERROR(1*(($B512)/((_xll.BDH($H$1,$B$1,$A512,$A512)*100)/_xll.BDH($I$1,$B$1,$A512,$A512))-1),"–")</f>
        <v>–</v>
      </c>
      <c r="I512" s="71" t="str">
        <f ca="1">IFERROR(1*_xll.BDH($I$3,$B$1,A512,A512),"–")</f>
        <v>–</v>
      </c>
      <c r="J512" s="74" t="str">
        <f t="shared" ref="J512" ca="1" si="907">IFERROR(I512/I511-1,"–")</f>
        <v>–</v>
      </c>
      <c r="K512" s="71" t="str">
        <f ca="1">IFERROR(1*_xll.BDH($K$3,$B$1,A512,A512),"–")</f>
        <v>–</v>
      </c>
      <c r="L512" s="74" t="str">
        <f t="shared" ref="L512" ca="1" si="908">IFERROR(K512/K511-1,"–")</f>
        <v>–</v>
      </c>
      <c r="O512" s="12"/>
      <c r="P512" s="12"/>
    </row>
    <row r="513" spans="1:16" x14ac:dyDescent="0.2">
      <c r="A513" s="70">
        <f t="shared" si="896"/>
        <v>43343</v>
      </c>
      <c r="B513" s="71" t="str">
        <f ca="1">IFERROR(1*_xll.BDH($A$1,$B$1,A513,A513),"–")</f>
        <v>–</v>
      </c>
      <c r="C513" s="72" t="str">
        <f ca="1">IFERROR(1*_xll.BDH($A$1,$C$1,A513,A513),"–")</f>
        <v>–</v>
      </c>
      <c r="D513" s="71" t="str">
        <f t="shared" ref="D513" ca="1" si="909">IF(TODAY()&gt;A512,IFERROR(AVERAGE(B508:B512)*1.05,"–"),"–")</f>
        <v>–</v>
      </c>
      <c r="E513" s="73" t="str">
        <f t="shared" ref="E513" ca="1" si="910">IF(TODAY()&gt;A512,IFERROR(AVERAGE(C493:C512)*0.25,"–"),"–")</f>
        <v>–</v>
      </c>
      <c r="F513" s="73">
        <f t="shared" ref="F513" ca="1" si="911">IF(TODAY()&gt;A512,AVERAGE(C388:C513),"–")</f>
        <v>4557319</v>
      </c>
      <c r="G513" s="74" t="str">
        <f t="shared" ref="G513" ca="1" si="912">IFERROR(B513/B512-1,"–")</f>
        <v>–</v>
      </c>
      <c r="H513" s="74" t="str">
        <f ca="1">IFERROR(1*(($B513)/((_xll.BDH($H$1,$B$1,$A513,$A513)*100)/_xll.BDH($I$1,$B$1,$A513,$A513))-1),"–")</f>
        <v>–</v>
      </c>
      <c r="I513" s="71" t="str">
        <f ca="1">IFERROR(1*_xll.BDH($I$3,$B$1,A513,A513),"–")</f>
        <v>–</v>
      </c>
      <c r="J513" s="74" t="str">
        <f t="shared" ref="J513" ca="1" si="913">IFERROR(I513/I512-1,"–")</f>
        <v>–</v>
      </c>
      <c r="K513" s="71" t="str">
        <f ca="1">IFERROR(1*_xll.BDH($K$3,$B$1,A513,A513),"–")</f>
        <v>–</v>
      </c>
      <c r="L513" s="74" t="str">
        <f t="shared" ref="L513" ca="1" si="914">IFERROR(K513/K512-1,"–")</f>
        <v>–</v>
      </c>
      <c r="O513" s="12"/>
      <c r="P513" s="12"/>
    </row>
    <row r="514" spans="1:16" x14ac:dyDescent="0.2">
      <c r="A514" s="70">
        <f t="shared" si="896"/>
        <v>43346</v>
      </c>
      <c r="B514" s="71" t="str">
        <f ca="1">IFERROR(1*_xll.BDH($A$1,$B$1,A514,A514),"–")</f>
        <v>–</v>
      </c>
      <c r="C514" s="72" t="str">
        <f ca="1">IFERROR(1*_xll.BDH($A$1,$C$1,A514,A514),"–")</f>
        <v>–</v>
      </c>
      <c r="D514" s="71" t="str">
        <f t="shared" ref="D514" ca="1" si="915">IF(TODAY()&gt;A513,IFERROR(AVERAGE(B509:B513)*1.05,"–"),"–")</f>
        <v>–</v>
      </c>
      <c r="E514" s="73" t="str">
        <f t="shared" ref="E514" ca="1" si="916">IF(TODAY()&gt;A513,IFERROR(AVERAGE(C494:C513)*0.25,"–"),"–")</f>
        <v>–</v>
      </c>
      <c r="F514" s="73">
        <f t="shared" ref="F514" ca="1" si="917">IF(TODAY()&gt;A513,AVERAGE(C389:C514),"–")</f>
        <v>4557319</v>
      </c>
      <c r="G514" s="74" t="str">
        <f t="shared" ref="G514" ca="1" si="918">IFERROR(B514/B513-1,"–")</f>
        <v>–</v>
      </c>
      <c r="H514" s="74" t="str">
        <f ca="1">IFERROR(1*(($B514)/((_xll.BDH($H$1,$B$1,$A514,$A514)*100)/_xll.BDH($I$1,$B$1,$A514,$A514))-1),"–")</f>
        <v>–</v>
      </c>
      <c r="I514" s="71" t="str">
        <f ca="1">IFERROR(1*_xll.BDH($I$3,$B$1,A514,A514),"–")</f>
        <v>–</v>
      </c>
      <c r="J514" s="74" t="str">
        <f t="shared" ref="J514" ca="1" si="919">IFERROR(I514/I513-1,"–")</f>
        <v>–</v>
      </c>
      <c r="K514" s="71" t="str">
        <f ca="1">IFERROR(1*_xll.BDH($K$3,$B$1,A514,A514),"–")</f>
        <v>–</v>
      </c>
      <c r="L514" s="74" t="str">
        <f t="shared" ref="L514" ca="1" si="920">IFERROR(K514/K513-1,"–")</f>
        <v>–</v>
      </c>
      <c r="O514" s="12"/>
      <c r="P514" s="12"/>
    </row>
    <row r="515" spans="1:16" x14ac:dyDescent="0.2">
      <c r="A515" s="70">
        <f t="shared" si="896"/>
        <v>43347</v>
      </c>
      <c r="B515" s="71" t="str">
        <f ca="1">IFERROR(1*_xll.BDH($A$1,$B$1,A515,A515),"–")</f>
        <v>–</v>
      </c>
      <c r="C515" s="72" t="str">
        <f ca="1">IFERROR(1*_xll.BDH($A$1,$C$1,A515,A515),"–")</f>
        <v>–</v>
      </c>
      <c r="D515" s="71" t="str">
        <f t="shared" ref="D515" ca="1" si="921">IF(TODAY()&gt;A514,IFERROR(AVERAGE(B510:B514)*1.05,"–"),"–")</f>
        <v>–</v>
      </c>
      <c r="E515" s="73" t="str">
        <f t="shared" ref="E515" ca="1" si="922">IF(TODAY()&gt;A514,IFERROR(AVERAGE(C495:C514)*0.25,"–"),"–")</f>
        <v>–</v>
      </c>
      <c r="F515" s="73">
        <f t="shared" ref="F515" ca="1" si="923">IF(TODAY()&gt;A514,AVERAGE(C390:C515),"–")</f>
        <v>4557319</v>
      </c>
      <c r="G515" s="74" t="str">
        <f t="shared" ref="G515" ca="1" si="924">IFERROR(B515/B514-1,"–")</f>
        <v>–</v>
      </c>
      <c r="H515" s="74" t="str">
        <f ca="1">IFERROR(1*(($B515)/((_xll.BDH($H$1,$B$1,$A515,$A515)*100)/_xll.BDH($I$1,$B$1,$A515,$A515))-1),"–")</f>
        <v>–</v>
      </c>
      <c r="I515" s="71" t="str">
        <f ca="1">IFERROR(1*_xll.BDH($I$3,$B$1,A515,A515),"–")</f>
        <v>–</v>
      </c>
      <c r="J515" s="74" t="str">
        <f t="shared" ref="J515" ca="1" si="925">IFERROR(I515/I514-1,"–")</f>
        <v>–</v>
      </c>
      <c r="K515" s="71" t="str">
        <f ca="1">IFERROR(1*_xll.BDH($K$3,$B$1,A515,A515),"–")</f>
        <v>–</v>
      </c>
      <c r="L515" s="74" t="str">
        <f t="shared" ref="L515" ca="1" si="926">IFERROR(K515/K514-1,"–")</f>
        <v>–</v>
      </c>
      <c r="O515" s="12"/>
      <c r="P515" s="12"/>
    </row>
    <row r="516" spans="1:16" x14ac:dyDescent="0.2">
      <c r="A516" s="70">
        <f t="shared" si="896"/>
        <v>43348</v>
      </c>
      <c r="B516" s="71" t="str">
        <f ca="1">IFERROR(1*_xll.BDH($A$1,$B$1,A516,A516),"–")</f>
        <v>–</v>
      </c>
      <c r="C516" s="72" t="str">
        <f ca="1">IFERROR(1*_xll.BDH($A$1,$C$1,A516,A516),"–")</f>
        <v>–</v>
      </c>
      <c r="D516" s="71" t="str">
        <f t="shared" ref="D516" ca="1" si="927">IF(TODAY()&gt;A515,IFERROR(AVERAGE(B511:B515)*1.05,"–"),"–")</f>
        <v>–</v>
      </c>
      <c r="E516" s="73" t="str">
        <f t="shared" ref="E516" ca="1" si="928">IF(TODAY()&gt;A515,IFERROR(AVERAGE(C496:C515)*0.25,"–"),"–")</f>
        <v>–</v>
      </c>
      <c r="F516" s="73">
        <f t="shared" ref="F516" ca="1" si="929">IF(TODAY()&gt;A515,AVERAGE(C391:C516),"–")</f>
        <v>4557319</v>
      </c>
      <c r="G516" s="74" t="str">
        <f t="shared" ref="G516" ca="1" si="930">IFERROR(B516/B515-1,"–")</f>
        <v>–</v>
      </c>
      <c r="H516" s="74" t="str">
        <f ca="1">IFERROR(1*(($B516)/((_xll.BDH($H$1,$B$1,$A516,$A516)*100)/_xll.BDH($I$1,$B$1,$A516,$A516))-1),"–")</f>
        <v>–</v>
      </c>
      <c r="I516" s="71" t="str">
        <f ca="1">IFERROR(1*_xll.BDH($I$3,$B$1,A516,A516),"–")</f>
        <v>–</v>
      </c>
      <c r="J516" s="74" t="str">
        <f t="shared" ref="J516" ca="1" si="931">IFERROR(I516/I515-1,"–")</f>
        <v>–</v>
      </c>
      <c r="K516" s="71" t="str">
        <f ca="1">IFERROR(1*_xll.BDH($K$3,$B$1,A516,A516),"–")</f>
        <v>–</v>
      </c>
      <c r="L516" s="74" t="str">
        <f t="shared" ref="L516" ca="1" si="932">IFERROR(K516/K515-1,"–")</f>
        <v>–</v>
      </c>
      <c r="O516" s="12"/>
      <c r="P516" s="12"/>
    </row>
    <row r="517" spans="1:16" x14ac:dyDescent="0.2">
      <c r="A517" s="70">
        <f t="shared" si="896"/>
        <v>43349</v>
      </c>
      <c r="B517" s="71" t="str">
        <f ca="1">IFERROR(1*_xll.BDH($A$1,$B$1,A517,A517),"–")</f>
        <v>–</v>
      </c>
      <c r="C517" s="72" t="str">
        <f ca="1">IFERROR(1*_xll.BDH($A$1,$C$1,A517,A517),"–")</f>
        <v>–</v>
      </c>
      <c r="D517" s="71" t="str">
        <f t="shared" ref="D517" ca="1" si="933">IF(TODAY()&gt;A516,IFERROR(AVERAGE(B512:B516)*1.05,"–"),"–")</f>
        <v>–</v>
      </c>
      <c r="E517" s="73" t="str">
        <f t="shared" ref="E517" ca="1" si="934">IF(TODAY()&gt;A516,IFERROR(AVERAGE(C497:C516)*0.25,"–"),"–")</f>
        <v>–</v>
      </c>
      <c r="F517" s="73">
        <f t="shared" ref="F517" ca="1" si="935">IF(TODAY()&gt;A516,AVERAGE(C392:C517),"–")</f>
        <v>4557319</v>
      </c>
      <c r="G517" s="74" t="str">
        <f t="shared" ref="G517" ca="1" si="936">IFERROR(B517/B516-1,"–")</f>
        <v>–</v>
      </c>
      <c r="H517" s="74" t="str">
        <f ca="1">IFERROR(1*(($B517)/((_xll.BDH($H$1,$B$1,$A517,$A517)*100)/_xll.BDH($I$1,$B$1,$A517,$A517))-1),"–")</f>
        <v>–</v>
      </c>
      <c r="I517" s="71" t="str">
        <f ca="1">IFERROR(1*_xll.BDH($I$3,$B$1,A517,A517),"–")</f>
        <v>–</v>
      </c>
      <c r="J517" s="74" t="str">
        <f t="shared" ref="J517" ca="1" si="937">IFERROR(I517/I516-1,"–")</f>
        <v>–</v>
      </c>
      <c r="K517" s="71" t="str">
        <f ca="1">IFERROR(1*_xll.BDH($K$3,$B$1,A517,A517),"–")</f>
        <v>–</v>
      </c>
      <c r="L517" s="74" t="str">
        <f t="shared" ref="L517" ca="1" si="938">IFERROR(K517/K516-1,"–")</f>
        <v>–</v>
      </c>
      <c r="O517" s="12"/>
      <c r="P517" s="12"/>
    </row>
    <row r="518" spans="1:16" x14ac:dyDescent="0.2">
      <c r="A518" s="70">
        <f t="shared" si="896"/>
        <v>43350</v>
      </c>
      <c r="B518" s="71" t="str">
        <f ca="1">IFERROR(1*_xll.BDH($A$1,$B$1,A518,A518),"–")</f>
        <v>–</v>
      </c>
      <c r="C518" s="72" t="str">
        <f ca="1">IFERROR(1*_xll.BDH($A$1,$C$1,A518,A518),"–")</f>
        <v>–</v>
      </c>
      <c r="D518" s="71" t="str">
        <f t="shared" ref="D518" ca="1" si="939">IF(TODAY()&gt;A517,IFERROR(AVERAGE(B513:B517)*1.05,"–"),"–")</f>
        <v>–</v>
      </c>
      <c r="E518" s="73" t="str">
        <f t="shared" ref="E518" ca="1" si="940">IF(TODAY()&gt;A517,IFERROR(AVERAGE(C498:C517)*0.25,"–"),"–")</f>
        <v>–</v>
      </c>
      <c r="F518" s="73">
        <f t="shared" ref="F518" ca="1" si="941">IF(TODAY()&gt;A517,AVERAGE(C393:C518),"–")</f>
        <v>4557319</v>
      </c>
      <c r="G518" s="74" t="str">
        <f t="shared" ref="G518" ca="1" si="942">IFERROR(B518/B517-1,"–")</f>
        <v>–</v>
      </c>
      <c r="H518" s="74" t="str">
        <f ca="1">IFERROR(1*(($B518)/((_xll.BDH($H$1,$B$1,$A518,$A518)*100)/_xll.BDH($I$1,$B$1,$A518,$A518))-1),"–")</f>
        <v>–</v>
      </c>
      <c r="I518" s="71" t="str">
        <f ca="1">IFERROR(1*_xll.BDH($I$3,$B$1,A518,A518),"–")</f>
        <v>–</v>
      </c>
      <c r="J518" s="74" t="str">
        <f t="shared" ref="J518" ca="1" si="943">IFERROR(I518/I517-1,"–")</f>
        <v>–</v>
      </c>
      <c r="K518" s="71" t="str">
        <f ca="1">IFERROR(1*_xll.BDH($K$3,$B$1,A518,A518),"–")</f>
        <v>–</v>
      </c>
      <c r="L518" s="74" t="str">
        <f t="shared" ref="L518" ca="1" si="944">IFERROR(K518/K517-1,"–")</f>
        <v>–</v>
      </c>
      <c r="O518" s="12"/>
      <c r="P518" s="12"/>
    </row>
    <row r="519" spans="1:16" x14ac:dyDescent="0.2">
      <c r="A519" s="70">
        <f t="shared" si="896"/>
        <v>43353</v>
      </c>
      <c r="B519" s="71" t="str">
        <f ca="1">IFERROR(1*_xll.BDH($A$1,$B$1,A519,A519),"–")</f>
        <v>–</v>
      </c>
      <c r="C519" s="72" t="str">
        <f ca="1">IFERROR(1*_xll.BDH($A$1,$C$1,A519,A519),"–")</f>
        <v>–</v>
      </c>
      <c r="D519" s="71" t="str">
        <f t="shared" ref="D519" ca="1" si="945">IF(TODAY()&gt;A518,IFERROR(AVERAGE(B514:B518)*1.05,"–"),"–")</f>
        <v>–</v>
      </c>
      <c r="E519" s="73" t="str">
        <f t="shared" ref="E519" ca="1" si="946">IF(TODAY()&gt;A518,IFERROR(AVERAGE(C499:C518)*0.25,"–"),"–")</f>
        <v>–</v>
      </c>
      <c r="F519" s="73">
        <f t="shared" ref="F519" ca="1" si="947">IF(TODAY()&gt;A518,AVERAGE(C394:C519),"–")</f>
        <v>4557319</v>
      </c>
      <c r="G519" s="74" t="str">
        <f t="shared" ref="G519" ca="1" si="948">IFERROR(B519/B518-1,"–")</f>
        <v>–</v>
      </c>
      <c r="H519" s="74" t="str">
        <f ca="1">IFERROR(1*(($B519)/((_xll.BDH($H$1,$B$1,$A519,$A519)*100)/_xll.BDH($I$1,$B$1,$A519,$A519))-1),"–")</f>
        <v>–</v>
      </c>
      <c r="I519" s="71" t="str">
        <f ca="1">IFERROR(1*_xll.BDH($I$3,$B$1,A519,A519),"–")</f>
        <v>–</v>
      </c>
      <c r="J519" s="74" t="str">
        <f t="shared" ref="J519" ca="1" si="949">IFERROR(I519/I518-1,"–")</f>
        <v>–</v>
      </c>
      <c r="K519" s="71" t="str">
        <f ca="1">IFERROR(1*_xll.BDH($K$3,$B$1,A519,A519),"–")</f>
        <v>–</v>
      </c>
      <c r="L519" s="74" t="str">
        <f t="shared" ref="L519" ca="1" si="950">IFERROR(K519/K518-1,"–")</f>
        <v>–</v>
      </c>
      <c r="O519" s="12"/>
      <c r="P519" s="12"/>
    </row>
    <row r="520" spans="1:16" x14ac:dyDescent="0.2">
      <c r="A520" s="70">
        <f t="shared" si="896"/>
        <v>43354</v>
      </c>
      <c r="B520" s="71" t="str">
        <f ca="1">IFERROR(1*_xll.BDH($A$1,$B$1,A520,A520),"–")</f>
        <v>–</v>
      </c>
      <c r="C520" s="72" t="str">
        <f ca="1">IFERROR(1*_xll.BDH($A$1,$C$1,A520,A520),"–")</f>
        <v>–</v>
      </c>
      <c r="D520" s="71" t="str">
        <f t="shared" ref="D520" ca="1" si="951">IF(TODAY()&gt;A519,IFERROR(AVERAGE(B515:B519)*1.05,"–"),"–")</f>
        <v>–</v>
      </c>
      <c r="E520" s="73" t="str">
        <f t="shared" ref="E520" ca="1" si="952">IF(TODAY()&gt;A519,IFERROR(AVERAGE(C500:C519)*0.25,"–"),"–")</f>
        <v>–</v>
      </c>
      <c r="F520" s="73">
        <f t="shared" ref="F520" ca="1" si="953">IF(TODAY()&gt;A519,AVERAGE(C395:C520),"–")</f>
        <v>4557319</v>
      </c>
      <c r="G520" s="74" t="str">
        <f t="shared" ref="G520" ca="1" si="954">IFERROR(B520/B519-1,"–")</f>
        <v>–</v>
      </c>
      <c r="H520" s="74" t="str">
        <f ca="1">IFERROR(1*(($B520)/((_xll.BDH($H$1,$B$1,$A520,$A520)*100)/_xll.BDH($I$1,$B$1,$A520,$A520))-1),"–")</f>
        <v>–</v>
      </c>
      <c r="I520" s="71" t="str">
        <f ca="1">IFERROR(1*_xll.BDH($I$3,$B$1,A520,A520),"–")</f>
        <v>–</v>
      </c>
      <c r="J520" s="74" t="str">
        <f t="shared" ref="J520" ca="1" si="955">IFERROR(I520/I519-1,"–")</f>
        <v>–</v>
      </c>
      <c r="K520" s="71" t="str">
        <f ca="1">IFERROR(1*_xll.BDH($K$3,$B$1,A520,A520),"–")</f>
        <v>–</v>
      </c>
      <c r="L520" s="74" t="str">
        <f t="shared" ref="L520" ca="1" si="956">IFERROR(K520/K519-1,"–")</f>
        <v>–</v>
      </c>
      <c r="O520" s="12"/>
      <c r="P520" s="12"/>
    </row>
    <row r="521" spans="1:16" x14ac:dyDescent="0.2">
      <c r="A521" s="70">
        <f t="shared" si="896"/>
        <v>43355</v>
      </c>
      <c r="B521" s="71" t="str">
        <f ca="1">IFERROR(1*_xll.BDH($A$1,$B$1,A521,A521),"–")</f>
        <v>–</v>
      </c>
      <c r="C521" s="72" t="str">
        <f ca="1">IFERROR(1*_xll.BDH($A$1,$C$1,A521,A521),"–")</f>
        <v>–</v>
      </c>
      <c r="D521" s="71" t="str">
        <f t="shared" ref="D521" ca="1" si="957">IF(TODAY()&gt;A520,IFERROR(AVERAGE(B516:B520)*1.05,"–"),"–")</f>
        <v>–</v>
      </c>
      <c r="E521" s="73" t="str">
        <f t="shared" ref="E521" ca="1" si="958">IF(TODAY()&gt;A520,IFERROR(AVERAGE(C501:C520)*0.25,"–"),"–")</f>
        <v>–</v>
      </c>
      <c r="F521" s="73">
        <f t="shared" ref="F521" ca="1" si="959">IF(TODAY()&gt;A520,AVERAGE(C396:C521),"–")</f>
        <v>4557319</v>
      </c>
      <c r="G521" s="74" t="str">
        <f t="shared" ref="G521" ca="1" si="960">IFERROR(B521/B520-1,"–")</f>
        <v>–</v>
      </c>
      <c r="H521" s="74" t="str">
        <f ca="1">IFERROR(1*(($B521)/((_xll.BDH($H$1,$B$1,$A521,$A521)*100)/_xll.BDH($I$1,$B$1,$A521,$A521))-1),"–")</f>
        <v>–</v>
      </c>
      <c r="I521" s="71" t="str">
        <f ca="1">IFERROR(1*_xll.BDH($I$3,$B$1,A521,A521),"–")</f>
        <v>–</v>
      </c>
      <c r="J521" s="74" t="str">
        <f t="shared" ref="J521" ca="1" si="961">IFERROR(I521/I520-1,"–")</f>
        <v>–</v>
      </c>
      <c r="K521" s="71" t="str">
        <f ca="1">IFERROR(1*_xll.BDH($K$3,$B$1,A521,A521),"–")</f>
        <v>–</v>
      </c>
      <c r="L521" s="74" t="str">
        <f t="shared" ref="L521" ca="1" si="962">IFERROR(K521/K520-1,"–")</f>
        <v>–</v>
      </c>
      <c r="O521" s="12"/>
      <c r="P521" s="12"/>
    </row>
    <row r="522" spans="1:16" x14ac:dyDescent="0.2">
      <c r="A522" s="70">
        <f t="shared" si="896"/>
        <v>43356</v>
      </c>
      <c r="B522" s="71" t="str">
        <f ca="1">IFERROR(1*_xll.BDH($A$1,$B$1,A522,A522),"–")</f>
        <v>–</v>
      </c>
      <c r="C522" s="72" t="str">
        <f ca="1">IFERROR(1*_xll.BDH($A$1,$C$1,A522,A522),"–")</f>
        <v>–</v>
      </c>
      <c r="D522" s="71" t="str">
        <f t="shared" ref="D522" ca="1" si="963">IF(TODAY()&gt;A521,IFERROR(AVERAGE(B517:B521)*1.05,"–"),"–")</f>
        <v>–</v>
      </c>
      <c r="E522" s="73" t="str">
        <f t="shared" ref="E522" ca="1" si="964">IF(TODAY()&gt;A521,IFERROR(AVERAGE(C502:C521)*0.25,"–"),"–")</f>
        <v>–</v>
      </c>
      <c r="F522" s="73">
        <f t="shared" ref="F522" ca="1" si="965">IF(TODAY()&gt;A521,AVERAGE(C397:C522),"–")</f>
        <v>4557319</v>
      </c>
      <c r="G522" s="74" t="str">
        <f t="shared" ref="G522" ca="1" si="966">IFERROR(B522/B521-1,"–")</f>
        <v>–</v>
      </c>
      <c r="H522" s="74" t="str">
        <f ca="1">IFERROR(1*(($B522)/((_xll.BDH($H$1,$B$1,$A522,$A522)*100)/_xll.BDH($I$1,$B$1,$A522,$A522))-1),"–")</f>
        <v>–</v>
      </c>
      <c r="I522" s="71" t="str">
        <f ca="1">IFERROR(1*_xll.BDH($I$3,$B$1,A522,A522),"–")</f>
        <v>–</v>
      </c>
      <c r="J522" s="74" t="str">
        <f t="shared" ref="J522" ca="1" si="967">IFERROR(I522/I521-1,"–")</f>
        <v>–</v>
      </c>
      <c r="K522" s="71" t="str">
        <f ca="1">IFERROR(1*_xll.BDH($K$3,$B$1,A522,A522),"–")</f>
        <v>–</v>
      </c>
      <c r="L522" s="74" t="str">
        <f t="shared" ref="L522" ca="1" si="968">IFERROR(K522/K521-1,"–")</f>
        <v>–</v>
      </c>
      <c r="O522" s="12"/>
      <c r="P522" s="12"/>
    </row>
    <row r="523" spans="1:16" x14ac:dyDescent="0.2">
      <c r="A523" s="70">
        <f t="shared" si="896"/>
        <v>43357</v>
      </c>
      <c r="B523" s="71" t="str">
        <f ca="1">IFERROR(1*_xll.BDH($A$1,$B$1,A523,A523),"–")</f>
        <v>–</v>
      </c>
      <c r="C523" s="72" t="str">
        <f ca="1">IFERROR(1*_xll.BDH($A$1,$C$1,A523,A523),"–")</f>
        <v>–</v>
      </c>
      <c r="D523" s="71" t="str">
        <f t="shared" ref="D523" ca="1" si="969">IF(TODAY()&gt;A522,IFERROR(AVERAGE(B518:B522)*1.05,"–"),"–")</f>
        <v>–</v>
      </c>
      <c r="E523" s="73" t="str">
        <f t="shared" ref="E523" ca="1" si="970">IF(TODAY()&gt;A522,IFERROR(AVERAGE(C503:C522)*0.25,"–"),"–")</f>
        <v>–</v>
      </c>
      <c r="F523" s="73">
        <f t="shared" ref="F523" ca="1" si="971">IF(TODAY()&gt;A522,AVERAGE(C398:C523),"–")</f>
        <v>4557319</v>
      </c>
      <c r="G523" s="74" t="str">
        <f t="shared" ref="G523" ca="1" si="972">IFERROR(B523/B522-1,"–")</f>
        <v>–</v>
      </c>
      <c r="H523" s="74" t="str">
        <f ca="1">IFERROR(1*(($B523)/((_xll.BDH($H$1,$B$1,$A523,$A523)*100)/_xll.BDH($I$1,$B$1,$A523,$A523))-1),"–")</f>
        <v>–</v>
      </c>
      <c r="I523" s="71" t="str">
        <f ca="1">IFERROR(1*_xll.BDH($I$3,$B$1,A523,A523),"–")</f>
        <v>–</v>
      </c>
      <c r="J523" s="74" t="str">
        <f t="shared" ref="J523" ca="1" si="973">IFERROR(I523/I522-1,"–")</f>
        <v>–</v>
      </c>
      <c r="K523" s="71" t="str">
        <f ca="1">IFERROR(1*_xll.BDH($K$3,$B$1,A523,A523),"–")</f>
        <v>–</v>
      </c>
      <c r="L523" s="74" t="str">
        <f t="shared" ref="L523" ca="1" si="974">IFERROR(K523/K522-1,"–")</f>
        <v>–</v>
      </c>
      <c r="O523" s="12"/>
      <c r="P523" s="12"/>
    </row>
    <row r="524" spans="1:16" x14ac:dyDescent="0.2">
      <c r="A524" s="70">
        <f t="shared" si="896"/>
        <v>43360</v>
      </c>
      <c r="B524" s="71" t="str">
        <f ca="1">IFERROR(1*_xll.BDH($A$1,$B$1,A524,A524),"–")</f>
        <v>–</v>
      </c>
      <c r="C524" s="72" t="str">
        <f ca="1">IFERROR(1*_xll.BDH($A$1,$C$1,A524,A524),"–")</f>
        <v>–</v>
      </c>
      <c r="D524" s="71" t="str">
        <f t="shared" ref="D524" ca="1" si="975">IF(TODAY()&gt;A523,IFERROR(AVERAGE(B519:B523)*1.05,"–"),"–")</f>
        <v>–</v>
      </c>
      <c r="E524" s="73" t="str">
        <f t="shared" ref="E524" ca="1" si="976">IF(TODAY()&gt;A523,IFERROR(AVERAGE(C504:C523)*0.25,"–"),"–")</f>
        <v>–</v>
      </c>
      <c r="F524" s="73">
        <f t="shared" ref="F524" ca="1" si="977">IF(TODAY()&gt;A523,AVERAGE(C399:C524),"–")</f>
        <v>4557319</v>
      </c>
      <c r="G524" s="74" t="str">
        <f t="shared" ref="G524" ca="1" si="978">IFERROR(B524/B523-1,"–")</f>
        <v>–</v>
      </c>
      <c r="H524" s="74" t="str">
        <f ca="1">IFERROR(1*(($B524)/((_xll.BDH($H$1,$B$1,$A524,$A524)*100)/_xll.BDH($I$1,$B$1,$A524,$A524))-1),"–")</f>
        <v>–</v>
      </c>
      <c r="I524" s="71" t="str">
        <f ca="1">IFERROR(1*_xll.BDH($I$3,$B$1,A524,A524),"–")</f>
        <v>–</v>
      </c>
      <c r="J524" s="74" t="str">
        <f t="shared" ref="J524" ca="1" si="979">IFERROR(I524/I523-1,"–")</f>
        <v>–</v>
      </c>
      <c r="K524" s="71" t="str">
        <f ca="1">IFERROR(1*_xll.BDH($K$3,$B$1,A524,A524),"–")</f>
        <v>–</v>
      </c>
      <c r="L524" s="74" t="str">
        <f t="shared" ref="L524" ca="1" si="980">IFERROR(K524/K523-1,"–")</f>
        <v>–</v>
      </c>
      <c r="O524" s="12"/>
      <c r="P524" s="12"/>
    </row>
    <row r="525" spans="1:16" x14ac:dyDescent="0.2">
      <c r="A525" s="70">
        <f t="shared" si="896"/>
        <v>43361</v>
      </c>
      <c r="B525" s="71" t="str">
        <f ca="1">IFERROR(1*_xll.BDH($A$1,$B$1,A525,A525),"–")</f>
        <v>–</v>
      </c>
      <c r="C525" s="72" t="str">
        <f ca="1">IFERROR(1*_xll.BDH($A$1,$C$1,A525,A525),"–")</f>
        <v>–</v>
      </c>
      <c r="D525" s="71" t="str">
        <f t="shared" ref="D525" ca="1" si="981">IF(TODAY()&gt;A524,IFERROR(AVERAGE(B520:B524)*1.05,"–"),"–")</f>
        <v>–</v>
      </c>
      <c r="E525" s="73" t="str">
        <f t="shared" ref="E525" ca="1" si="982">IF(TODAY()&gt;A524,IFERROR(AVERAGE(C505:C524)*0.25,"–"),"–")</f>
        <v>–</v>
      </c>
      <c r="F525" s="73">
        <f t="shared" ref="F525" ca="1" si="983">IF(TODAY()&gt;A524,AVERAGE(C400:C525),"–")</f>
        <v>4557319</v>
      </c>
      <c r="G525" s="74" t="str">
        <f t="shared" ref="G525" ca="1" si="984">IFERROR(B525/B524-1,"–")</f>
        <v>–</v>
      </c>
      <c r="H525" s="74" t="str">
        <f ca="1">IFERROR(1*(($B525)/((_xll.BDH($H$1,$B$1,$A525,$A525)*100)/_xll.BDH($I$1,$B$1,$A525,$A525))-1),"–")</f>
        <v>–</v>
      </c>
      <c r="I525" s="71" t="str">
        <f ca="1">IFERROR(1*_xll.BDH($I$3,$B$1,A525,A525),"–")</f>
        <v>–</v>
      </c>
      <c r="J525" s="74" t="str">
        <f t="shared" ref="J525" ca="1" si="985">IFERROR(I525/I524-1,"–")</f>
        <v>–</v>
      </c>
      <c r="K525" s="71" t="str">
        <f ca="1">IFERROR(1*_xll.BDH($K$3,$B$1,A525,A525),"–")</f>
        <v>–</v>
      </c>
      <c r="L525" s="74" t="str">
        <f t="shared" ref="L525" ca="1" si="986">IFERROR(K525/K524-1,"–")</f>
        <v>–</v>
      </c>
      <c r="O525" s="12"/>
      <c r="P525" s="12"/>
    </row>
    <row r="526" spans="1:16" x14ac:dyDescent="0.2">
      <c r="A526" s="70">
        <f t="shared" si="896"/>
        <v>43362</v>
      </c>
      <c r="B526" s="71" t="str">
        <f ca="1">IFERROR(1*_xll.BDH($A$1,$B$1,A526,A526),"–")</f>
        <v>–</v>
      </c>
      <c r="C526" s="72" t="str">
        <f ca="1">IFERROR(1*_xll.BDH($A$1,$C$1,A526,A526),"–")</f>
        <v>–</v>
      </c>
      <c r="D526" s="71" t="str">
        <f t="shared" ref="D526" ca="1" si="987">IF(TODAY()&gt;A525,IFERROR(AVERAGE(B521:B525)*1.05,"–"),"–")</f>
        <v>–</v>
      </c>
      <c r="E526" s="73" t="str">
        <f t="shared" ref="E526" ca="1" si="988">IF(TODAY()&gt;A525,IFERROR(AVERAGE(C506:C525)*0.25,"–"),"–")</f>
        <v>–</v>
      </c>
      <c r="F526" s="73">
        <f t="shared" ref="F526" ca="1" si="989">IF(TODAY()&gt;A525,AVERAGE(C401:C526),"–")</f>
        <v>4557319</v>
      </c>
      <c r="G526" s="74" t="str">
        <f t="shared" ref="G526" ca="1" si="990">IFERROR(B526/B525-1,"–")</f>
        <v>–</v>
      </c>
      <c r="H526" s="74" t="str">
        <f ca="1">IFERROR(1*(($B526)/((_xll.BDH($H$1,$B$1,$A526,$A526)*100)/_xll.BDH($I$1,$B$1,$A526,$A526))-1),"–")</f>
        <v>–</v>
      </c>
      <c r="I526" s="71" t="str">
        <f ca="1">IFERROR(1*_xll.BDH($I$3,$B$1,A526,A526),"–")</f>
        <v>–</v>
      </c>
      <c r="J526" s="74" t="str">
        <f t="shared" ref="J526" ca="1" si="991">IFERROR(I526/I525-1,"–")</f>
        <v>–</v>
      </c>
      <c r="K526" s="71" t="str">
        <f ca="1">IFERROR(1*_xll.BDH($K$3,$B$1,A526,A526),"–")</f>
        <v>–</v>
      </c>
      <c r="L526" s="74" t="str">
        <f t="shared" ref="L526" ca="1" si="992">IFERROR(K526/K525-1,"–")</f>
        <v>–</v>
      </c>
      <c r="O526" s="12"/>
      <c r="P526" s="12"/>
    </row>
    <row r="527" spans="1:16" x14ac:dyDescent="0.2">
      <c r="A527" s="70">
        <f t="shared" si="896"/>
        <v>43363</v>
      </c>
      <c r="B527" s="71" t="str">
        <f ca="1">IFERROR(1*_xll.BDH($A$1,$B$1,A527,A527),"–")</f>
        <v>–</v>
      </c>
      <c r="C527" s="72" t="str">
        <f ca="1">IFERROR(1*_xll.BDH($A$1,$C$1,A527,A527),"–")</f>
        <v>–</v>
      </c>
      <c r="D527" s="71" t="str">
        <f t="shared" ref="D527" ca="1" si="993">IF(TODAY()&gt;A526,IFERROR(AVERAGE(B522:B526)*1.05,"–"),"–")</f>
        <v>–</v>
      </c>
      <c r="E527" s="73" t="str">
        <f t="shared" ref="E527" ca="1" si="994">IF(TODAY()&gt;A526,IFERROR(AVERAGE(C507:C526)*0.25,"–"),"–")</f>
        <v>–</v>
      </c>
      <c r="F527" s="73">
        <f t="shared" ref="F527" ca="1" si="995">IF(TODAY()&gt;A526,AVERAGE(C402:C527),"–")</f>
        <v>4557319</v>
      </c>
      <c r="G527" s="74" t="str">
        <f t="shared" ref="G527" ca="1" si="996">IFERROR(B527/B526-1,"–")</f>
        <v>–</v>
      </c>
      <c r="H527" s="74" t="str">
        <f ca="1">IFERROR(1*(($B527)/((_xll.BDH($H$1,$B$1,$A527,$A527)*100)/_xll.BDH($I$1,$B$1,$A527,$A527))-1),"–")</f>
        <v>–</v>
      </c>
      <c r="I527" s="71" t="str">
        <f ca="1">IFERROR(1*_xll.BDH($I$3,$B$1,A527,A527),"–")</f>
        <v>–</v>
      </c>
      <c r="J527" s="74" t="str">
        <f t="shared" ref="J527" ca="1" si="997">IFERROR(I527/I526-1,"–")</f>
        <v>–</v>
      </c>
      <c r="K527" s="71" t="str">
        <f ca="1">IFERROR(1*_xll.BDH($K$3,$B$1,A527,A527),"–")</f>
        <v>–</v>
      </c>
      <c r="L527" s="74" t="str">
        <f t="shared" ref="L527" ca="1" si="998">IFERROR(K527/K526-1,"–")</f>
        <v>–</v>
      </c>
      <c r="O527" s="12"/>
      <c r="P527" s="12"/>
    </row>
    <row r="528" spans="1:16" x14ac:dyDescent="0.2">
      <c r="A528" s="70">
        <f t="shared" si="896"/>
        <v>43364</v>
      </c>
      <c r="B528" s="71" t="str">
        <f ca="1">IFERROR(1*_xll.BDH($A$1,$B$1,A528,A528),"–")</f>
        <v>–</v>
      </c>
      <c r="C528" s="72" t="str">
        <f ca="1">IFERROR(1*_xll.BDH($A$1,$C$1,A528,A528),"–")</f>
        <v>–</v>
      </c>
      <c r="D528" s="71" t="str">
        <f t="shared" ref="D528" ca="1" si="999">IF(TODAY()&gt;A527,IFERROR(AVERAGE(B523:B527)*1.05,"–"),"–")</f>
        <v>–</v>
      </c>
      <c r="E528" s="73" t="str">
        <f t="shared" ref="E528" ca="1" si="1000">IF(TODAY()&gt;A527,IFERROR(AVERAGE(C508:C527)*0.25,"–"),"–")</f>
        <v>–</v>
      </c>
      <c r="F528" s="73">
        <f t="shared" ref="F528" ca="1" si="1001">IF(TODAY()&gt;A527,AVERAGE(C403:C528),"–")</f>
        <v>4557319</v>
      </c>
      <c r="G528" s="74" t="str">
        <f t="shared" ref="G528" ca="1" si="1002">IFERROR(B528/B527-1,"–")</f>
        <v>–</v>
      </c>
      <c r="H528" s="74" t="str">
        <f ca="1">IFERROR(1*(($B528)/((_xll.BDH($H$1,$B$1,$A528,$A528)*100)/_xll.BDH($I$1,$B$1,$A528,$A528))-1),"–")</f>
        <v>–</v>
      </c>
      <c r="I528" s="71" t="str">
        <f ca="1">IFERROR(1*_xll.BDH($I$3,$B$1,A528,A528),"–")</f>
        <v>–</v>
      </c>
      <c r="J528" s="74" t="str">
        <f t="shared" ref="J528" ca="1" si="1003">IFERROR(I528/I527-1,"–")</f>
        <v>–</v>
      </c>
      <c r="K528" s="71" t="str">
        <f ca="1">IFERROR(1*_xll.BDH($K$3,$B$1,A528,A528),"–")</f>
        <v>–</v>
      </c>
      <c r="L528" s="74" t="str">
        <f t="shared" ref="L528" ca="1" si="1004">IFERROR(K528/K527-1,"–")</f>
        <v>–</v>
      </c>
      <c r="O528" s="12"/>
      <c r="P528" s="12"/>
    </row>
    <row r="529" spans="1:16" x14ac:dyDescent="0.2">
      <c r="A529" s="70">
        <f t="shared" si="896"/>
        <v>43367</v>
      </c>
      <c r="B529" s="71" t="str">
        <f ca="1">IFERROR(1*_xll.BDH($A$1,$B$1,A529,A529),"–")</f>
        <v>–</v>
      </c>
      <c r="C529" s="72" t="str">
        <f ca="1">IFERROR(1*_xll.BDH($A$1,$C$1,A529,A529),"–")</f>
        <v>–</v>
      </c>
      <c r="D529" s="71" t="str">
        <f t="shared" ref="D529" ca="1" si="1005">IF(TODAY()&gt;A528,IFERROR(AVERAGE(B524:B528)*1.05,"–"),"–")</f>
        <v>–</v>
      </c>
      <c r="E529" s="73" t="str">
        <f t="shared" ref="E529" ca="1" si="1006">IF(TODAY()&gt;A528,IFERROR(AVERAGE(C509:C528)*0.25,"–"),"–")</f>
        <v>–</v>
      </c>
      <c r="F529" s="73">
        <f t="shared" ref="F529" ca="1" si="1007">IF(TODAY()&gt;A528,AVERAGE(C404:C529),"–")</f>
        <v>4557319</v>
      </c>
      <c r="G529" s="74" t="str">
        <f t="shared" ref="G529" ca="1" si="1008">IFERROR(B529/B528-1,"–")</f>
        <v>–</v>
      </c>
      <c r="H529" s="74" t="str">
        <f ca="1">IFERROR(1*(($B529)/((_xll.BDH($H$1,$B$1,$A529,$A529)*100)/_xll.BDH($I$1,$B$1,$A529,$A529))-1),"–")</f>
        <v>–</v>
      </c>
      <c r="I529" s="71" t="str">
        <f ca="1">IFERROR(1*_xll.BDH($I$3,$B$1,A529,A529),"–")</f>
        <v>–</v>
      </c>
      <c r="J529" s="74" t="str">
        <f t="shared" ref="J529" ca="1" si="1009">IFERROR(I529/I528-1,"–")</f>
        <v>–</v>
      </c>
      <c r="K529" s="71" t="str">
        <f ca="1">IFERROR(1*_xll.BDH($K$3,$B$1,A529,A529),"–")</f>
        <v>–</v>
      </c>
      <c r="L529" s="74" t="str">
        <f t="shared" ref="L529" ca="1" si="1010">IFERROR(K529/K528-1,"–")</f>
        <v>–</v>
      </c>
      <c r="O529" s="12"/>
      <c r="P529" s="12"/>
    </row>
    <row r="530" spans="1:16" x14ac:dyDescent="0.2">
      <c r="A530" s="70">
        <f t="shared" si="896"/>
        <v>43368</v>
      </c>
      <c r="B530" s="71" t="str">
        <f ca="1">IFERROR(1*_xll.BDH($A$1,$B$1,A530,A530),"–")</f>
        <v>–</v>
      </c>
      <c r="C530" s="72" t="str">
        <f ca="1">IFERROR(1*_xll.BDH($A$1,$C$1,A530,A530),"–")</f>
        <v>–</v>
      </c>
      <c r="D530" s="71" t="str">
        <f t="shared" ref="D530" ca="1" si="1011">IF(TODAY()&gt;A529,IFERROR(AVERAGE(B525:B529)*1.05,"–"),"–")</f>
        <v>–</v>
      </c>
      <c r="E530" s="73" t="str">
        <f t="shared" ref="E530" ca="1" si="1012">IF(TODAY()&gt;A529,IFERROR(AVERAGE(C510:C529)*0.25,"–"),"–")</f>
        <v>–</v>
      </c>
      <c r="F530" s="73">
        <f t="shared" ref="F530" ca="1" si="1013">IF(TODAY()&gt;A529,AVERAGE(C405:C530),"–")</f>
        <v>4557319</v>
      </c>
      <c r="G530" s="74" t="str">
        <f t="shared" ref="G530" ca="1" si="1014">IFERROR(B530/B529-1,"–")</f>
        <v>–</v>
      </c>
      <c r="H530" s="74" t="str">
        <f ca="1">IFERROR(1*(($B530)/((_xll.BDH($H$1,$B$1,$A530,$A530)*100)/_xll.BDH($I$1,$B$1,$A530,$A530))-1),"–")</f>
        <v>–</v>
      </c>
      <c r="I530" s="71" t="str">
        <f ca="1">IFERROR(1*_xll.BDH($I$3,$B$1,A530,A530),"–")</f>
        <v>–</v>
      </c>
      <c r="J530" s="74" t="str">
        <f t="shared" ref="J530" ca="1" si="1015">IFERROR(I530/I529-1,"–")</f>
        <v>–</v>
      </c>
      <c r="K530" s="71" t="str">
        <f ca="1">IFERROR(1*_xll.BDH($K$3,$B$1,A530,A530),"–")</f>
        <v>–</v>
      </c>
      <c r="L530" s="74" t="str">
        <f t="shared" ref="L530" ca="1" si="1016">IFERROR(K530/K529-1,"–")</f>
        <v>–</v>
      </c>
      <c r="O530" s="12"/>
      <c r="P530" s="12"/>
    </row>
    <row r="531" spans="1:16" x14ac:dyDescent="0.2">
      <c r="A531" s="70">
        <f t="shared" si="896"/>
        <v>43369</v>
      </c>
      <c r="B531" s="71" t="str">
        <f ca="1">IFERROR(1*_xll.BDH($A$1,$B$1,A531,A531),"–")</f>
        <v>–</v>
      </c>
      <c r="C531" s="72" t="str">
        <f ca="1">IFERROR(1*_xll.BDH($A$1,$C$1,A531,A531),"–")</f>
        <v>–</v>
      </c>
      <c r="D531" s="71" t="str">
        <f t="shared" ref="D531" ca="1" si="1017">IF(TODAY()&gt;A530,IFERROR(AVERAGE(B526:B530)*1.05,"–"),"–")</f>
        <v>–</v>
      </c>
      <c r="E531" s="73" t="str">
        <f t="shared" ref="E531" ca="1" si="1018">IF(TODAY()&gt;A530,IFERROR(AVERAGE(C511:C530)*0.25,"–"),"–")</f>
        <v>–</v>
      </c>
      <c r="F531" s="73">
        <f t="shared" ref="F531" ca="1" si="1019">IF(TODAY()&gt;A530,AVERAGE(C406:C531),"–")</f>
        <v>4557319</v>
      </c>
      <c r="G531" s="74" t="str">
        <f t="shared" ref="G531" ca="1" si="1020">IFERROR(B531/B530-1,"–")</f>
        <v>–</v>
      </c>
      <c r="H531" s="74" t="str">
        <f ca="1">IFERROR(1*(($B531)/((_xll.BDH($H$1,$B$1,$A531,$A531)*100)/_xll.BDH($I$1,$B$1,$A531,$A531))-1),"–")</f>
        <v>–</v>
      </c>
      <c r="I531" s="71" t="str">
        <f ca="1">IFERROR(1*_xll.BDH($I$3,$B$1,A531,A531),"–")</f>
        <v>–</v>
      </c>
      <c r="J531" s="74" t="str">
        <f t="shared" ref="J531" ca="1" si="1021">IFERROR(I531/I530-1,"–")</f>
        <v>–</v>
      </c>
      <c r="K531" s="71" t="str">
        <f ca="1">IFERROR(1*_xll.BDH($K$3,$B$1,A531,A531),"–")</f>
        <v>–</v>
      </c>
      <c r="L531" s="74" t="str">
        <f t="shared" ref="L531" ca="1" si="1022">IFERROR(K531/K530-1,"–")</f>
        <v>–</v>
      </c>
      <c r="O531" s="12"/>
      <c r="P531" s="12"/>
    </row>
    <row r="532" spans="1:16" x14ac:dyDescent="0.2">
      <c r="A532" s="70">
        <f t="shared" si="896"/>
        <v>43370</v>
      </c>
      <c r="B532" s="71" t="str">
        <f ca="1">IFERROR(1*_xll.BDH($A$1,$B$1,A532,A532),"–")</f>
        <v>–</v>
      </c>
      <c r="C532" s="72" t="str">
        <f ca="1">IFERROR(1*_xll.BDH($A$1,$C$1,A532,A532),"–")</f>
        <v>–</v>
      </c>
      <c r="D532" s="71" t="str">
        <f t="shared" ref="D532" ca="1" si="1023">IF(TODAY()&gt;A531,IFERROR(AVERAGE(B527:B531)*1.05,"–"),"–")</f>
        <v>–</v>
      </c>
      <c r="E532" s="73" t="str">
        <f t="shared" ref="E532" ca="1" si="1024">IF(TODAY()&gt;A531,IFERROR(AVERAGE(C512:C531)*0.25,"–"),"–")</f>
        <v>–</v>
      </c>
      <c r="F532" s="73" t="e">
        <f t="shared" ref="F532" ca="1" si="1025">IF(TODAY()&gt;A531,AVERAGE(C407:C532),"–")</f>
        <v>#DIV/0!</v>
      </c>
      <c r="G532" s="74" t="str">
        <f t="shared" ref="G532" ca="1" si="1026">IFERROR(B532/B531-1,"–")</f>
        <v>–</v>
      </c>
      <c r="H532" s="74" t="str">
        <f ca="1">IFERROR(1*(($B532)/((_xll.BDH($H$1,$B$1,$A532,$A532)*100)/_xll.BDH($I$1,$B$1,$A532,$A532))-1),"–")</f>
        <v>–</v>
      </c>
      <c r="I532" s="71" t="str">
        <f ca="1">IFERROR(1*_xll.BDH($I$3,$B$1,A532,A532),"–")</f>
        <v>–</v>
      </c>
      <c r="J532" s="74" t="str">
        <f t="shared" ref="J532" ca="1" si="1027">IFERROR(I532/I531-1,"–")</f>
        <v>–</v>
      </c>
      <c r="K532" s="71" t="str">
        <f ca="1">IFERROR(1*_xll.BDH($K$3,$B$1,A532,A532),"–")</f>
        <v>–</v>
      </c>
      <c r="L532" s="74" t="str">
        <f t="shared" ref="L532" ca="1" si="1028">IFERROR(K532/K531-1,"–")</f>
        <v>–</v>
      </c>
      <c r="O532" s="12"/>
      <c r="P532" s="12"/>
    </row>
    <row r="533" spans="1:16" x14ac:dyDescent="0.2">
      <c r="A533" s="70">
        <f t="shared" si="896"/>
        <v>43371</v>
      </c>
      <c r="B533" s="71" t="str">
        <f ca="1">IFERROR(1*_xll.BDH($A$1,$B$1,A533,A533),"–")</f>
        <v>–</v>
      </c>
      <c r="C533" s="72" t="str">
        <f ca="1">IFERROR(1*_xll.BDH($A$1,$C$1,A533,A533),"–")</f>
        <v>–</v>
      </c>
      <c r="D533" s="71" t="str">
        <f t="shared" ref="D533" ca="1" si="1029">IF(TODAY()&gt;A532,IFERROR(AVERAGE(B528:B532)*1.05,"–"),"–")</f>
        <v>–</v>
      </c>
      <c r="E533" s="73" t="str">
        <f t="shared" ref="E533" ca="1" si="1030">IF(TODAY()&gt;A532,IFERROR(AVERAGE(C513:C532)*0.25,"–"),"–")</f>
        <v>–</v>
      </c>
      <c r="F533" s="73" t="e">
        <f t="shared" ref="F533" ca="1" si="1031">IF(TODAY()&gt;A532,AVERAGE(C408:C533),"–")</f>
        <v>#DIV/0!</v>
      </c>
      <c r="G533" s="74" t="str">
        <f t="shared" ref="G533" ca="1" si="1032">IFERROR(B533/B532-1,"–")</f>
        <v>–</v>
      </c>
      <c r="H533" s="74" t="str">
        <f ca="1">IFERROR(1*(($B533)/((_xll.BDH($H$1,$B$1,$A533,$A533)*100)/_xll.BDH($I$1,$B$1,$A533,$A533))-1),"–")</f>
        <v>–</v>
      </c>
      <c r="I533" s="71" t="str">
        <f ca="1">IFERROR(1*_xll.BDH($I$3,$B$1,A533,A533),"–")</f>
        <v>–</v>
      </c>
      <c r="J533" s="74" t="str">
        <f t="shared" ref="J533" ca="1" si="1033">IFERROR(I533/I532-1,"–")</f>
        <v>–</v>
      </c>
      <c r="K533" s="71" t="str">
        <f ca="1">IFERROR(1*_xll.BDH($K$3,$B$1,A533,A533),"–")</f>
        <v>–</v>
      </c>
      <c r="L533" s="74" t="str">
        <f t="shared" ref="L533" ca="1" si="1034">IFERROR(K533/K532-1,"–")</f>
        <v>–</v>
      </c>
      <c r="O533" s="12"/>
      <c r="P533" s="12"/>
    </row>
    <row r="534" spans="1:16" x14ac:dyDescent="0.2">
      <c r="A534" s="70">
        <f t="shared" si="896"/>
        <v>43374</v>
      </c>
      <c r="B534" s="71" t="str">
        <f ca="1">IFERROR(1*_xll.BDH($A$1,$B$1,A534,A534),"–")</f>
        <v>–</v>
      </c>
      <c r="C534" s="72" t="str">
        <f ca="1">IFERROR(1*_xll.BDH($A$1,$C$1,A534,A534),"–")</f>
        <v>–</v>
      </c>
      <c r="D534" s="71" t="str">
        <f t="shared" ref="D534" ca="1" si="1035">IF(TODAY()&gt;A533,IFERROR(AVERAGE(B529:B533)*1.05,"–"),"–")</f>
        <v>–</v>
      </c>
      <c r="E534" s="73" t="str">
        <f t="shared" ref="E534" ca="1" si="1036">IF(TODAY()&gt;A533,IFERROR(AVERAGE(C514:C533)*0.25,"–"),"–")</f>
        <v>–</v>
      </c>
      <c r="F534" s="73" t="e">
        <f t="shared" ref="F534" ca="1" si="1037">IF(TODAY()&gt;A533,AVERAGE(C409:C534),"–")</f>
        <v>#DIV/0!</v>
      </c>
      <c r="G534" s="74" t="str">
        <f t="shared" ref="G534" ca="1" si="1038">IFERROR(B534/B533-1,"–")</f>
        <v>–</v>
      </c>
      <c r="H534" s="74" t="str">
        <f ca="1">IFERROR(1*(($B534)/((_xll.BDH($H$1,$B$1,$A534,$A534)*100)/_xll.BDH($I$1,$B$1,$A534,$A534))-1),"–")</f>
        <v>–</v>
      </c>
      <c r="I534" s="71" t="str">
        <f ca="1">IFERROR(1*_xll.BDH($I$3,$B$1,A534,A534),"–")</f>
        <v>–</v>
      </c>
      <c r="J534" s="74" t="str">
        <f t="shared" ref="J534" ca="1" si="1039">IFERROR(I534/I533-1,"–")</f>
        <v>–</v>
      </c>
      <c r="K534" s="71" t="str">
        <f ca="1">IFERROR(1*_xll.BDH($K$3,$B$1,A534,A534),"–")</f>
        <v>–</v>
      </c>
      <c r="L534" s="74" t="str">
        <f t="shared" ref="L534" ca="1" si="1040">IFERROR(K534/K533-1,"–")</f>
        <v>–</v>
      </c>
      <c r="O534" s="12"/>
      <c r="P534" s="12"/>
    </row>
    <row r="535" spans="1:16" x14ac:dyDescent="0.2">
      <c r="A535" s="70">
        <f t="shared" si="896"/>
        <v>43375</v>
      </c>
      <c r="B535" s="71" t="str">
        <f ca="1">IFERROR(1*_xll.BDH($A$1,$B$1,A535,A535),"–")</f>
        <v>–</v>
      </c>
      <c r="C535" s="72" t="str">
        <f ca="1">IFERROR(1*_xll.BDH($A$1,$C$1,A535,A535),"–")</f>
        <v>–</v>
      </c>
      <c r="D535" s="71" t="str">
        <f t="shared" ref="D535" ca="1" si="1041">IF(TODAY()&gt;A534,IFERROR(AVERAGE(B530:B534)*1.05,"–"),"–")</f>
        <v>–</v>
      </c>
      <c r="E535" s="73" t="str">
        <f t="shared" ref="E535" ca="1" si="1042">IF(TODAY()&gt;A534,IFERROR(AVERAGE(C515:C534)*0.25,"–"),"–")</f>
        <v>–</v>
      </c>
      <c r="F535" s="73" t="e">
        <f t="shared" ref="F535" ca="1" si="1043">IF(TODAY()&gt;A534,AVERAGE(C410:C535),"–")</f>
        <v>#DIV/0!</v>
      </c>
      <c r="G535" s="74" t="str">
        <f t="shared" ref="G535" ca="1" si="1044">IFERROR(B535/B534-1,"–")</f>
        <v>–</v>
      </c>
      <c r="H535" s="74" t="str">
        <f ca="1">IFERROR(1*(($B535)/((_xll.BDH($H$1,$B$1,$A535,$A535)*100)/_xll.BDH($I$1,$B$1,$A535,$A535))-1),"–")</f>
        <v>–</v>
      </c>
      <c r="I535" s="71" t="str">
        <f ca="1">IFERROR(1*_xll.BDH($I$3,$B$1,A535,A535),"–")</f>
        <v>–</v>
      </c>
      <c r="J535" s="74" t="str">
        <f t="shared" ref="J535" ca="1" si="1045">IFERROR(I535/I534-1,"–")</f>
        <v>–</v>
      </c>
      <c r="K535" s="71" t="str">
        <f ca="1">IFERROR(1*_xll.BDH($K$3,$B$1,A535,A535),"–")</f>
        <v>–</v>
      </c>
      <c r="L535" s="74" t="str">
        <f t="shared" ref="L535" ca="1" si="1046">IFERROR(K535/K534-1,"–")</f>
        <v>–</v>
      </c>
      <c r="O535" s="12"/>
      <c r="P535" s="12"/>
    </row>
    <row r="536" spans="1:16" x14ac:dyDescent="0.2">
      <c r="A536" s="70">
        <f t="shared" si="896"/>
        <v>43376</v>
      </c>
      <c r="B536" s="71" t="str">
        <f ca="1">IFERROR(1*_xll.BDH($A$1,$B$1,A536,A536),"–")</f>
        <v>–</v>
      </c>
      <c r="C536" s="72" t="str">
        <f ca="1">IFERROR(1*_xll.BDH($A$1,$C$1,A536,A536),"–")</f>
        <v>–</v>
      </c>
      <c r="D536" s="71" t="str">
        <f t="shared" ref="D536" ca="1" si="1047">IF(TODAY()&gt;A535,IFERROR(AVERAGE(B531:B535)*1.05,"–"),"–")</f>
        <v>–</v>
      </c>
      <c r="E536" s="73" t="str">
        <f t="shared" ref="E536" ca="1" si="1048">IF(TODAY()&gt;A535,IFERROR(AVERAGE(C516:C535)*0.25,"–"),"–")</f>
        <v>–</v>
      </c>
      <c r="F536" s="73" t="e">
        <f t="shared" ref="F536" ca="1" si="1049">IF(TODAY()&gt;A535,AVERAGE(C411:C536),"–")</f>
        <v>#DIV/0!</v>
      </c>
      <c r="G536" s="74" t="str">
        <f t="shared" ref="G536" ca="1" si="1050">IFERROR(B536/B535-1,"–")</f>
        <v>–</v>
      </c>
      <c r="H536" s="74" t="str">
        <f ca="1">IFERROR(1*(($B536)/((_xll.BDH($H$1,$B$1,$A536,$A536)*100)/_xll.BDH($I$1,$B$1,$A536,$A536))-1),"–")</f>
        <v>–</v>
      </c>
      <c r="I536" s="71" t="str">
        <f ca="1">IFERROR(1*_xll.BDH($I$3,$B$1,A536,A536),"–")</f>
        <v>–</v>
      </c>
      <c r="J536" s="74" t="str">
        <f t="shared" ref="J536" ca="1" si="1051">IFERROR(I536/I535-1,"–")</f>
        <v>–</v>
      </c>
      <c r="K536" s="71" t="str">
        <f ca="1">IFERROR(1*_xll.BDH($K$3,$B$1,A536,A536),"–")</f>
        <v>–</v>
      </c>
      <c r="L536" s="74" t="str">
        <f t="shared" ref="L536" ca="1" si="1052">IFERROR(K536/K535-1,"–")</f>
        <v>–</v>
      </c>
      <c r="O536" s="12"/>
      <c r="P536" s="12"/>
    </row>
    <row r="537" spans="1:16" x14ac:dyDescent="0.2">
      <c r="A537" s="70">
        <f t="shared" si="896"/>
        <v>43377</v>
      </c>
      <c r="B537" s="71" t="str">
        <f ca="1">IFERROR(1*_xll.BDH($A$1,$B$1,A537,A537),"–")</f>
        <v>–</v>
      </c>
      <c r="C537" s="72" t="str">
        <f ca="1">IFERROR(1*_xll.BDH($A$1,$C$1,A537,A537),"–")</f>
        <v>–</v>
      </c>
      <c r="D537" s="71" t="str">
        <f t="shared" ref="D537" ca="1" si="1053">IF(TODAY()&gt;A536,IFERROR(AVERAGE(B532:B536)*1.05,"–"),"–")</f>
        <v>–</v>
      </c>
      <c r="E537" s="73" t="str">
        <f t="shared" ref="E537" ca="1" si="1054">IF(TODAY()&gt;A536,IFERROR(AVERAGE(C517:C536)*0.25,"–"),"–")</f>
        <v>–</v>
      </c>
      <c r="F537" s="73" t="e">
        <f t="shared" ref="F537" ca="1" si="1055">IF(TODAY()&gt;A536,AVERAGE(C412:C537),"–")</f>
        <v>#DIV/0!</v>
      </c>
      <c r="G537" s="74" t="str">
        <f t="shared" ref="G537" ca="1" si="1056">IFERROR(B537/B536-1,"–")</f>
        <v>–</v>
      </c>
      <c r="H537" s="74" t="str">
        <f ca="1">IFERROR(1*(($B537)/((_xll.BDH($H$1,$B$1,$A537,$A537)*100)/_xll.BDH($I$1,$B$1,$A537,$A537))-1),"–")</f>
        <v>–</v>
      </c>
      <c r="I537" s="71" t="str">
        <f ca="1">IFERROR(1*_xll.BDH($I$3,$B$1,A537,A537),"–")</f>
        <v>–</v>
      </c>
      <c r="J537" s="74" t="str">
        <f t="shared" ref="J537" ca="1" si="1057">IFERROR(I537/I536-1,"–")</f>
        <v>–</v>
      </c>
      <c r="K537" s="71" t="str">
        <f ca="1">IFERROR(1*_xll.BDH($K$3,$B$1,A537,A537),"–")</f>
        <v>–</v>
      </c>
      <c r="L537" s="74" t="str">
        <f t="shared" ref="L537" ca="1" si="1058">IFERROR(K537/K536-1,"–")</f>
        <v>–</v>
      </c>
      <c r="O537" s="12"/>
      <c r="P537" s="12"/>
    </row>
    <row r="538" spans="1:16" x14ac:dyDescent="0.2">
      <c r="A538" s="70">
        <f t="shared" si="896"/>
        <v>43378</v>
      </c>
      <c r="B538" s="71" t="str">
        <f ca="1">IFERROR(1*_xll.BDH($A$1,$B$1,A538,A538),"–")</f>
        <v>–</v>
      </c>
      <c r="C538" s="72" t="str">
        <f ca="1">IFERROR(1*_xll.BDH($A$1,$C$1,A538,A538),"–")</f>
        <v>–</v>
      </c>
      <c r="D538" s="71" t="str">
        <f t="shared" ref="D538" ca="1" si="1059">IF(TODAY()&gt;A537,IFERROR(AVERAGE(B533:B537)*1.05,"–"),"–")</f>
        <v>–</v>
      </c>
      <c r="E538" s="73" t="str">
        <f t="shared" ref="E538" ca="1" si="1060">IF(TODAY()&gt;A537,IFERROR(AVERAGE(C518:C537)*0.25,"–"),"–")</f>
        <v>–</v>
      </c>
      <c r="F538" s="73" t="e">
        <f t="shared" ref="F538" ca="1" si="1061">IF(TODAY()&gt;A537,AVERAGE(C413:C538),"–")</f>
        <v>#DIV/0!</v>
      </c>
      <c r="G538" s="74" t="str">
        <f t="shared" ref="G538" ca="1" si="1062">IFERROR(B538/B537-1,"–")</f>
        <v>–</v>
      </c>
      <c r="H538" s="74" t="str">
        <f ca="1">IFERROR(1*(($B538)/((_xll.BDH($H$1,$B$1,$A538,$A538)*100)/_xll.BDH($I$1,$B$1,$A538,$A538))-1),"–")</f>
        <v>–</v>
      </c>
      <c r="I538" s="71" t="str">
        <f ca="1">IFERROR(1*_xll.BDH($I$3,$B$1,A538,A538),"–")</f>
        <v>–</v>
      </c>
      <c r="J538" s="74" t="str">
        <f t="shared" ref="J538" ca="1" si="1063">IFERROR(I538/I537-1,"–")</f>
        <v>–</v>
      </c>
      <c r="K538" s="71" t="str">
        <f ca="1">IFERROR(1*_xll.BDH($K$3,$B$1,A538,A538),"–")</f>
        <v>–</v>
      </c>
      <c r="L538" s="74" t="str">
        <f t="shared" ref="L538" ca="1" si="1064">IFERROR(K538/K537-1,"–")</f>
        <v>–</v>
      </c>
      <c r="O538" s="12"/>
      <c r="P538" s="12"/>
    </row>
    <row r="539" spans="1:16" x14ac:dyDescent="0.2">
      <c r="A539" s="70">
        <f t="shared" si="896"/>
        <v>43381</v>
      </c>
      <c r="B539" s="71" t="str">
        <f ca="1">IFERROR(1*_xll.BDH($A$1,$B$1,A539,A539),"–")</f>
        <v>–</v>
      </c>
      <c r="C539" s="72" t="str">
        <f ca="1">IFERROR(1*_xll.BDH($A$1,$C$1,A539,A539),"–")</f>
        <v>–</v>
      </c>
      <c r="D539" s="71" t="str">
        <f t="shared" ref="D539" ca="1" si="1065">IF(TODAY()&gt;A538,IFERROR(AVERAGE(B534:B538)*1.05,"–"),"–")</f>
        <v>–</v>
      </c>
      <c r="E539" s="73" t="str">
        <f t="shared" ref="E539" ca="1" si="1066">IF(TODAY()&gt;A538,IFERROR(AVERAGE(C519:C538)*0.25,"–"),"–")</f>
        <v>–</v>
      </c>
      <c r="F539" s="73" t="e">
        <f t="shared" ref="F539" ca="1" si="1067">IF(TODAY()&gt;A538,AVERAGE(C414:C539),"–")</f>
        <v>#DIV/0!</v>
      </c>
      <c r="G539" s="74" t="str">
        <f t="shared" ref="G539" ca="1" si="1068">IFERROR(B539/B538-1,"–")</f>
        <v>–</v>
      </c>
      <c r="H539" s="74" t="str">
        <f ca="1">IFERROR(1*(($B539)/((_xll.BDH($H$1,$B$1,$A539,$A539)*100)/_xll.BDH($I$1,$B$1,$A539,$A539))-1),"–")</f>
        <v>–</v>
      </c>
      <c r="I539" s="71" t="str">
        <f ca="1">IFERROR(1*_xll.BDH($I$3,$B$1,A539,A539),"–")</f>
        <v>–</v>
      </c>
      <c r="J539" s="74" t="str">
        <f t="shared" ref="J539" ca="1" si="1069">IFERROR(I539/I538-1,"–")</f>
        <v>–</v>
      </c>
      <c r="K539" s="71" t="str">
        <f ca="1">IFERROR(1*_xll.BDH($K$3,$B$1,A539,A539),"–")</f>
        <v>–</v>
      </c>
      <c r="L539" s="74" t="str">
        <f t="shared" ref="L539" ca="1" si="1070">IFERROR(K539/K538-1,"–")</f>
        <v>–</v>
      </c>
      <c r="O539" s="12"/>
      <c r="P539" s="12"/>
    </row>
    <row r="540" spans="1:16" x14ac:dyDescent="0.2">
      <c r="A540" s="70">
        <f t="shared" si="896"/>
        <v>43382</v>
      </c>
      <c r="B540" s="71" t="str">
        <f ca="1">IFERROR(1*_xll.BDH($A$1,$B$1,A540,A540),"–")</f>
        <v>–</v>
      </c>
      <c r="C540" s="72" t="str">
        <f ca="1">IFERROR(1*_xll.BDH($A$1,$C$1,A540,A540),"–")</f>
        <v>–</v>
      </c>
      <c r="D540" s="71" t="str">
        <f t="shared" ref="D540" ca="1" si="1071">IF(TODAY()&gt;A539,IFERROR(AVERAGE(B535:B539)*1.05,"–"),"–")</f>
        <v>–</v>
      </c>
      <c r="E540" s="73" t="str">
        <f t="shared" ref="E540" ca="1" si="1072">IF(TODAY()&gt;A539,IFERROR(AVERAGE(C520:C539)*0.25,"–"),"–")</f>
        <v>–</v>
      </c>
      <c r="F540" s="73" t="e">
        <f t="shared" ref="F540" ca="1" si="1073">IF(TODAY()&gt;A539,AVERAGE(C415:C540),"–")</f>
        <v>#DIV/0!</v>
      </c>
      <c r="G540" s="74" t="str">
        <f t="shared" ref="G540" ca="1" si="1074">IFERROR(B540/B539-1,"–")</f>
        <v>–</v>
      </c>
      <c r="H540" s="74" t="str">
        <f ca="1">IFERROR(1*(($B540)/((_xll.BDH($H$1,$B$1,$A540,$A540)*100)/_xll.BDH($I$1,$B$1,$A540,$A540))-1),"–")</f>
        <v>–</v>
      </c>
      <c r="I540" s="71" t="str">
        <f ca="1">IFERROR(1*_xll.BDH($I$3,$B$1,A540,A540),"–")</f>
        <v>–</v>
      </c>
      <c r="J540" s="74" t="str">
        <f t="shared" ref="J540" ca="1" si="1075">IFERROR(I540/I539-1,"–")</f>
        <v>–</v>
      </c>
      <c r="K540" s="71" t="str">
        <f ca="1">IFERROR(1*_xll.BDH($K$3,$B$1,A540,A540),"–")</f>
        <v>–</v>
      </c>
      <c r="L540" s="74" t="str">
        <f t="shared" ref="L540" ca="1" si="1076">IFERROR(K540/K539-1,"–")</f>
        <v>–</v>
      </c>
      <c r="O540" s="12"/>
      <c r="P540" s="12"/>
    </row>
    <row r="541" spans="1:16" x14ac:dyDescent="0.2">
      <c r="A541" s="70">
        <f t="shared" si="896"/>
        <v>43383</v>
      </c>
      <c r="B541" s="71" t="str">
        <f ca="1">IFERROR(1*_xll.BDH($A$1,$B$1,A541,A541),"–")</f>
        <v>–</v>
      </c>
      <c r="C541" s="72" t="str">
        <f ca="1">IFERROR(1*_xll.BDH($A$1,$C$1,A541,A541),"–")</f>
        <v>–</v>
      </c>
      <c r="D541" s="71" t="str">
        <f t="shared" ref="D541" ca="1" si="1077">IF(TODAY()&gt;A540,IFERROR(AVERAGE(B536:B540)*1.05,"–"),"–")</f>
        <v>–</v>
      </c>
      <c r="E541" s="73" t="str">
        <f t="shared" ref="E541" ca="1" si="1078">IF(TODAY()&gt;A540,IFERROR(AVERAGE(C521:C540)*0.25,"–"),"–")</f>
        <v>–</v>
      </c>
      <c r="F541" s="73" t="e">
        <f t="shared" ref="F541" ca="1" si="1079">IF(TODAY()&gt;A540,AVERAGE(C416:C541),"–")</f>
        <v>#DIV/0!</v>
      </c>
      <c r="G541" s="74" t="str">
        <f t="shared" ref="G541" ca="1" si="1080">IFERROR(B541/B540-1,"–")</f>
        <v>–</v>
      </c>
      <c r="H541" s="74" t="str">
        <f ca="1">IFERROR(1*(($B541)/((_xll.BDH($H$1,$B$1,$A541,$A541)*100)/_xll.BDH($I$1,$B$1,$A541,$A541))-1),"–")</f>
        <v>–</v>
      </c>
      <c r="I541" s="71" t="str">
        <f ca="1">IFERROR(1*_xll.BDH($I$3,$B$1,A541,A541),"–")</f>
        <v>–</v>
      </c>
      <c r="J541" s="74" t="str">
        <f t="shared" ref="J541" ca="1" si="1081">IFERROR(I541/I540-1,"–")</f>
        <v>–</v>
      </c>
      <c r="K541" s="71" t="str">
        <f ca="1">IFERROR(1*_xll.BDH($K$3,$B$1,A541,A541),"–")</f>
        <v>–</v>
      </c>
      <c r="L541" s="74" t="str">
        <f t="shared" ref="L541" ca="1" si="1082">IFERROR(K541/K540-1,"–")</f>
        <v>–</v>
      </c>
      <c r="O541" s="12"/>
      <c r="P541" s="12"/>
    </row>
    <row r="542" spans="1:16" x14ac:dyDescent="0.2">
      <c r="A542" s="70">
        <f t="shared" si="896"/>
        <v>43384</v>
      </c>
      <c r="B542" s="71" t="str">
        <f ca="1">IFERROR(1*_xll.BDH($A$1,$B$1,A542,A542),"–")</f>
        <v>–</v>
      </c>
      <c r="C542" s="72" t="str">
        <f ca="1">IFERROR(1*_xll.BDH($A$1,$C$1,A542,A542),"–")</f>
        <v>–</v>
      </c>
      <c r="D542" s="71" t="str">
        <f t="shared" ref="D542" ca="1" si="1083">IF(TODAY()&gt;A541,IFERROR(AVERAGE(B537:B541)*1.05,"–"),"–")</f>
        <v>–</v>
      </c>
      <c r="E542" s="73" t="str">
        <f t="shared" ref="E542" ca="1" si="1084">IF(TODAY()&gt;A541,IFERROR(AVERAGE(C522:C541)*0.25,"–"),"–")</f>
        <v>–</v>
      </c>
      <c r="F542" s="73" t="e">
        <f t="shared" ref="F542" ca="1" si="1085">IF(TODAY()&gt;A541,AVERAGE(C417:C542),"–")</f>
        <v>#DIV/0!</v>
      </c>
      <c r="G542" s="74" t="str">
        <f t="shared" ref="G542" ca="1" si="1086">IFERROR(B542/B541-1,"–")</f>
        <v>–</v>
      </c>
      <c r="H542" s="74" t="str">
        <f ca="1">IFERROR(1*(($B542)/((_xll.BDH($H$1,$B$1,$A542,$A542)*100)/_xll.BDH($I$1,$B$1,$A542,$A542))-1),"–")</f>
        <v>–</v>
      </c>
      <c r="I542" s="71" t="str">
        <f ca="1">IFERROR(1*_xll.BDH($I$3,$B$1,A542,A542),"–")</f>
        <v>–</v>
      </c>
      <c r="J542" s="74" t="str">
        <f t="shared" ref="J542" ca="1" si="1087">IFERROR(I542/I541-1,"–")</f>
        <v>–</v>
      </c>
      <c r="K542" s="71" t="str">
        <f ca="1">IFERROR(1*_xll.BDH($K$3,$B$1,A542,A542),"–")</f>
        <v>–</v>
      </c>
      <c r="L542" s="74" t="str">
        <f t="shared" ref="L542" ca="1" si="1088">IFERROR(K542/K541-1,"–")</f>
        <v>–</v>
      </c>
      <c r="O542" s="12"/>
      <c r="P542" s="12"/>
    </row>
    <row r="543" spans="1:16" x14ac:dyDescent="0.2">
      <c r="A543" s="70">
        <f t="shared" si="896"/>
        <v>43385</v>
      </c>
      <c r="B543" s="71" t="str">
        <f ca="1">IFERROR(1*_xll.BDH($A$1,$B$1,A543,A543),"–")</f>
        <v>–</v>
      </c>
      <c r="C543" s="72" t="str">
        <f ca="1">IFERROR(1*_xll.BDH($A$1,$C$1,A543,A543),"–")</f>
        <v>–</v>
      </c>
      <c r="D543" s="71" t="str">
        <f t="shared" ref="D543" ca="1" si="1089">IF(TODAY()&gt;A542,IFERROR(AVERAGE(B538:B542)*1.05,"–"),"–")</f>
        <v>–</v>
      </c>
      <c r="E543" s="73" t="str">
        <f t="shared" ref="E543" ca="1" si="1090">IF(TODAY()&gt;A542,IFERROR(AVERAGE(C523:C542)*0.25,"–"),"–")</f>
        <v>–</v>
      </c>
      <c r="F543" s="73" t="e">
        <f t="shared" ref="F543" ca="1" si="1091">IF(TODAY()&gt;A542,AVERAGE(C418:C543),"–")</f>
        <v>#DIV/0!</v>
      </c>
      <c r="G543" s="74" t="str">
        <f t="shared" ref="G543" ca="1" si="1092">IFERROR(B543/B542-1,"–")</f>
        <v>–</v>
      </c>
      <c r="H543" s="74" t="str">
        <f ca="1">IFERROR(1*(($B543)/((_xll.BDH($H$1,$B$1,$A543,$A543)*100)/_xll.BDH($I$1,$B$1,$A543,$A543))-1),"–")</f>
        <v>–</v>
      </c>
      <c r="I543" s="71" t="str">
        <f ca="1">IFERROR(1*_xll.BDH($I$3,$B$1,A543,A543),"–")</f>
        <v>–</v>
      </c>
      <c r="J543" s="74" t="str">
        <f t="shared" ref="J543" ca="1" si="1093">IFERROR(I543/I542-1,"–")</f>
        <v>–</v>
      </c>
      <c r="K543" s="71" t="str">
        <f ca="1">IFERROR(1*_xll.BDH($K$3,$B$1,A543,A543),"–")</f>
        <v>–</v>
      </c>
      <c r="L543" s="74" t="str">
        <f t="shared" ref="L543" ca="1" si="1094">IFERROR(K543/K542-1,"–")</f>
        <v>–</v>
      </c>
      <c r="O543" s="12"/>
      <c r="P543" s="12"/>
    </row>
    <row r="544" spans="1:16" x14ac:dyDescent="0.2">
      <c r="A544" s="70">
        <f t="shared" si="896"/>
        <v>43388</v>
      </c>
      <c r="B544" s="71" t="str">
        <f ca="1">IFERROR(1*_xll.BDH($A$1,$B$1,A544,A544),"–")</f>
        <v>–</v>
      </c>
      <c r="C544" s="72" t="str">
        <f ca="1">IFERROR(1*_xll.BDH($A$1,$C$1,A544,A544),"–")</f>
        <v>–</v>
      </c>
      <c r="D544" s="71" t="str">
        <f t="shared" ref="D544" ca="1" si="1095">IF(TODAY()&gt;A543,IFERROR(AVERAGE(B539:B543)*1.05,"–"),"–")</f>
        <v>–</v>
      </c>
      <c r="E544" s="73" t="str">
        <f t="shared" ref="E544" ca="1" si="1096">IF(TODAY()&gt;A543,IFERROR(AVERAGE(C524:C543)*0.25,"–"),"–")</f>
        <v>–</v>
      </c>
      <c r="F544" s="73" t="e">
        <f t="shared" ref="F544" ca="1" si="1097">IF(TODAY()&gt;A543,AVERAGE(C419:C544),"–")</f>
        <v>#DIV/0!</v>
      </c>
      <c r="G544" s="74" t="str">
        <f t="shared" ref="G544" ca="1" si="1098">IFERROR(B544/B543-1,"–")</f>
        <v>–</v>
      </c>
      <c r="H544" s="74" t="str">
        <f ca="1">IFERROR(1*(($B544)/((_xll.BDH($H$1,$B$1,$A544,$A544)*100)/_xll.BDH($I$1,$B$1,$A544,$A544))-1),"–")</f>
        <v>–</v>
      </c>
      <c r="I544" s="71" t="str">
        <f ca="1">IFERROR(1*_xll.BDH($I$3,$B$1,A544,A544),"–")</f>
        <v>–</v>
      </c>
      <c r="J544" s="74" t="str">
        <f t="shared" ref="J544" ca="1" si="1099">IFERROR(I544/I543-1,"–")</f>
        <v>–</v>
      </c>
      <c r="K544" s="71" t="str">
        <f ca="1">IFERROR(1*_xll.BDH($K$3,$B$1,A544,A544),"–")</f>
        <v>–</v>
      </c>
      <c r="L544" s="74" t="str">
        <f t="shared" ref="L544" ca="1" si="1100">IFERROR(K544/K543-1,"–")</f>
        <v>–</v>
      </c>
      <c r="O544" s="12"/>
      <c r="P544" s="12"/>
    </row>
    <row r="545" spans="1:16" x14ac:dyDescent="0.2">
      <c r="A545" s="70">
        <f t="shared" si="896"/>
        <v>43389</v>
      </c>
      <c r="B545" s="71" t="str">
        <f ca="1">IFERROR(1*_xll.BDH($A$1,$B$1,A545,A545),"–")</f>
        <v>–</v>
      </c>
      <c r="C545" s="72" t="str">
        <f ca="1">IFERROR(1*_xll.BDH($A$1,$C$1,A545,A545),"–")</f>
        <v>–</v>
      </c>
      <c r="D545" s="71" t="str">
        <f t="shared" ref="D545" ca="1" si="1101">IF(TODAY()&gt;A544,IFERROR(AVERAGE(B540:B544)*1.05,"–"),"–")</f>
        <v>–</v>
      </c>
      <c r="E545" s="73" t="str">
        <f t="shared" ref="E545" ca="1" si="1102">IF(TODAY()&gt;A544,IFERROR(AVERAGE(C525:C544)*0.25,"–"),"–")</f>
        <v>–</v>
      </c>
      <c r="F545" s="73" t="e">
        <f t="shared" ref="F545" ca="1" si="1103">IF(TODAY()&gt;A544,AVERAGE(C420:C545),"–")</f>
        <v>#DIV/0!</v>
      </c>
      <c r="G545" s="74" t="str">
        <f t="shared" ref="G545" ca="1" si="1104">IFERROR(B545/B544-1,"–")</f>
        <v>–</v>
      </c>
      <c r="H545" s="74" t="str">
        <f ca="1">IFERROR(1*(($B545)/((_xll.BDH($H$1,$B$1,$A545,$A545)*100)/_xll.BDH($I$1,$B$1,$A545,$A545))-1),"–")</f>
        <v>–</v>
      </c>
      <c r="I545" s="71" t="str">
        <f ca="1">IFERROR(1*_xll.BDH($I$3,$B$1,A545,A545),"–")</f>
        <v>–</v>
      </c>
      <c r="J545" s="74" t="str">
        <f t="shared" ref="J545" ca="1" si="1105">IFERROR(I545/I544-1,"–")</f>
        <v>–</v>
      </c>
      <c r="K545" s="71" t="str">
        <f ca="1">IFERROR(1*_xll.BDH($K$3,$B$1,A545,A545),"–")</f>
        <v>–</v>
      </c>
      <c r="L545" s="74" t="str">
        <f t="shared" ref="L545" ca="1" si="1106">IFERROR(K545/K544-1,"–")</f>
        <v>–</v>
      </c>
      <c r="O545" s="12"/>
      <c r="P545" s="12"/>
    </row>
    <row r="546" spans="1:16" x14ac:dyDescent="0.2">
      <c r="A546" s="70">
        <f t="shared" si="896"/>
        <v>43390</v>
      </c>
      <c r="B546" s="71" t="str">
        <f ca="1">IFERROR(1*_xll.BDH($A$1,$B$1,A546,A546),"–")</f>
        <v>–</v>
      </c>
      <c r="C546" s="72" t="str">
        <f ca="1">IFERROR(1*_xll.BDH($A$1,$C$1,A546,A546),"–")</f>
        <v>–</v>
      </c>
      <c r="D546" s="71" t="str">
        <f t="shared" ref="D546" ca="1" si="1107">IF(TODAY()&gt;A545,IFERROR(AVERAGE(B541:B545)*1.05,"–"),"–")</f>
        <v>–</v>
      </c>
      <c r="E546" s="73" t="str">
        <f t="shared" ref="E546" ca="1" si="1108">IF(TODAY()&gt;A545,IFERROR(AVERAGE(C526:C545)*0.25,"–"),"–")</f>
        <v>–</v>
      </c>
      <c r="F546" s="73" t="e">
        <f t="shared" ref="F546" ca="1" si="1109">IF(TODAY()&gt;A545,AVERAGE(C421:C546),"–")</f>
        <v>#DIV/0!</v>
      </c>
      <c r="G546" s="74" t="str">
        <f t="shared" ref="G546" ca="1" si="1110">IFERROR(B546/B545-1,"–")</f>
        <v>–</v>
      </c>
      <c r="H546" s="74" t="str">
        <f ca="1">IFERROR(1*(($B546)/((_xll.BDH($H$1,$B$1,$A546,$A546)*100)/_xll.BDH($I$1,$B$1,$A546,$A546))-1),"–")</f>
        <v>–</v>
      </c>
      <c r="I546" s="71" t="str">
        <f ca="1">IFERROR(1*_xll.BDH($I$3,$B$1,A546,A546),"–")</f>
        <v>–</v>
      </c>
      <c r="J546" s="74" t="str">
        <f t="shared" ref="J546" ca="1" si="1111">IFERROR(I546/I545-1,"–")</f>
        <v>–</v>
      </c>
      <c r="K546" s="71" t="str">
        <f ca="1">IFERROR(1*_xll.BDH($K$3,$B$1,A546,A546),"–")</f>
        <v>–</v>
      </c>
      <c r="L546" s="74" t="str">
        <f t="shared" ref="L546" ca="1" si="1112">IFERROR(K546/K545-1,"–")</f>
        <v>–</v>
      </c>
      <c r="O546" s="12"/>
      <c r="P546" s="12"/>
    </row>
    <row r="547" spans="1:16" x14ac:dyDescent="0.2">
      <c r="A547" s="70">
        <f t="shared" si="896"/>
        <v>43391</v>
      </c>
      <c r="B547" s="71" t="str">
        <f ca="1">IFERROR(1*_xll.BDH($A$1,$B$1,A547,A547),"–")</f>
        <v>–</v>
      </c>
      <c r="C547" s="72" t="str">
        <f ca="1">IFERROR(1*_xll.BDH($A$1,$C$1,A547,A547),"–")</f>
        <v>–</v>
      </c>
      <c r="D547" s="71" t="str">
        <f t="shared" ref="D547" ca="1" si="1113">IF(TODAY()&gt;A546,IFERROR(AVERAGE(B542:B546)*1.05,"–"),"–")</f>
        <v>–</v>
      </c>
      <c r="E547" s="73" t="str">
        <f t="shared" ref="E547" ca="1" si="1114">IF(TODAY()&gt;A546,IFERROR(AVERAGE(C527:C546)*0.25,"–"),"–")</f>
        <v>–</v>
      </c>
      <c r="F547" s="73" t="e">
        <f t="shared" ref="F547" ca="1" si="1115">IF(TODAY()&gt;A546,AVERAGE(C422:C547),"–")</f>
        <v>#DIV/0!</v>
      </c>
      <c r="G547" s="74" t="str">
        <f t="shared" ref="G547" ca="1" si="1116">IFERROR(B547/B546-1,"–")</f>
        <v>–</v>
      </c>
      <c r="H547" s="74" t="str">
        <f ca="1">IFERROR(1*(($B547)/((_xll.BDH($H$1,$B$1,$A547,$A547)*100)/_xll.BDH($I$1,$B$1,$A547,$A547))-1),"–")</f>
        <v>–</v>
      </c>
      <c r="I547" s="71" t="str">
        <f ca="1">IFERROR(1*_xll.BDH($I$3,$B$1,A547,A547),"–")</f>
        <v>–</v>
      </c>
      <c r="J547" s="74" t="str">
        <f t="shared" ref="J547" ca="1" si="1117">IFERROR(I547/I546-1,"–")</f>
        <v>–</v>
      </c>
      <c r="K547" s="71" t="str">
        <f ca="1">IFERROR(1*_xll.BDH($K$3,$B$1,A547,A547),"–")</f>
        <v>–</v>
      </c>
      <c r="L547" s="74" t="str">
        <f t="shared" ref="L547" ca="1" si="1118">IFERROR(K547/K546-1,"–")</f>
        <v>–</v>
      </c>
      <c r="O547" s="12"/>
      <c r="P547" s="12"/>
    </row>
    <row r="548" spans="1:16" x14ac:dyDescent="0.2">
      <c r="A548" s="70">
        <f t="shared" si="896"/>
        <v>43392</v>
      </c>
      <c r="B548" s="71" t="str">
        <f ca="1">IFERROR(1*_xll.BDH($A$1,$B$1,A548,A548),"–")</f>
        <v>–</v>
      </c>
      <c r="C548" s="72" t="str">
        <f ca="1">IFERROR(1*_xll.BDH($A$1,$C$1,A548,A548),"–")</f>
        <v>–</v>
      </c>
      <c r="D548" s="71" t="str">
        <f t="shared" ref="D548" ca="1" si="1119">IF(TODAY()&gt;A547,IFERROR(AVERAGE(B543:B547)*1.05,"–"),"–")</f>
        <v>–</v>
      </c>
      <c r="E548" s="73" t="str">
        <f t="shared" ref="E548" ca="1" si="1120">IF(TODAY()&gt;A547,IFERROR(AVERAGE(C528:C547)*0.25,"–"),"–")</f>
        <v>–</v>
      </c>
      <c r="F548" s="73" t="e">
        <f t="shared" ref="F548" ca="1" si="1121">IF(TODAY()&gt;A547,AVERAGE(C423:C548),"–")</f>
        <v>#DIV/0!</v>
      </c>
      <c r="G548" s="74" t="str">
        <f t="shared" ref="G548" ca="1" si="1122">IFERROR(B548/B547-1,"–")</f>
        <v>–</v>
      </c>
      <c r="H548" s="74" t="str">
        <f ca="1">IFERROR(1*(($B548)/((_xll.BDH($H$1,$B$1,$A548,$A548)*100)/_xll.BDH($I$1,$B$1,$A548,$A548))-1),"–")</f>
        <v>–</v>
      </c>
      <c r="I548" s="71" t="str">
        <f ca="1">IFERROR(1*_xll.BDH($I$3,$B$1,A548,A548),"–")</f>
        <v>–</v>
      </c>
      <c r="J548" s="74" t="str">
        <f t="shared" ref="J548" ca="1" si="1123">IFERROR(I548/I547-1,"–")</f>
        <v>–</v>
      </c>
      <c r="K548" s="71" t="str">
        <f ca="1">IFERROR(1*_xll.BDH($K$3,$B$1,A548,A548),"–")</f>
        <v>–</v>
      </c>
      <c r="L548" s="74" t="str">
        <f t="shared" ref="L548" ca="1" si="1124">IFERROR(K548/K547-1,"–")</f>
        <v>–</v>
      </c>
      <c r="O548" s="12"/>
      <c r="P548" s="12"/>
    </row>
    <row r="549" spans="1:16" x14ac:dyDescent="0.2">
      <c r="A549" s="70">
        <f t="shared" si="896"/>
        <v>43395</v>
      </c>
      <c r="B549" s="71" t="str">
        <f ca="1">IFERROR(1*_xll.BDH($A$1,$B$1,A549,A549),"–")</f>
        <v>–</v>
      </c>
      <c r="C549" s="72" t="str">
        <f ca="1">IFERROR(1*_xll.BDH($A$1,$C$1,A549,A549),"–")</f>
        <v>–</v>
      </c>
      <c r="D549" s="71" t="str">
        <f t="shared" ref="D549" ca="1" si="1125">IF(TODAY()&gt;A548,IFERROR(AVERAGE(B544:B548)*1.05,"–"),"–")</f>
        <v>–</v>
      </c>
      <c r="E549" s="73" t="str">
        <f t="shared" ref="E549" ca="1" si="1126">IF(TODAY()&gt;A548,IFERROR(AVERAGE(C529:C548)*0.25,"–"),"–")</f>
        <v>–</v>
      </c>
      <c r="F549" s="73" t="e">
        <f t="shared" ref="F549" ca="1" si="1127">IF(TODAY()&gt;A548,AVERAGE(C424:C549),"–")</f>
        <v>#DIV/0!</v>
      </c>
      <c r="G549" s="74" t="str">
        <f t="shared" ref="G549" ca="1" si="1128">IFERROR(B549/B548-1,"–")</f>
        <v>–</v>
      </c>
      <c r="H549" s="74" t="str">
        <f ca="1">IFERROR(1*(($B549)/((_xll.BDH($H$1,$B$1,$A549,$A549)*100)/_xll.BDH($I$1,$B$1,$A549,$A549))-1),"–")</f>
        <v>–</v>
      </c>
      <c r="I549" s="71" t="str">
        <f ca="1">IFERROR(1*_xll.BDH($I$3,$B$1,A549,A549),"–")</f>
        <v>–</v>
      </c>
      <c r="J549" s="74" t="str">
        <f t="shared" ref="J549" ca="1" si="1129">IFERROR(I549/I548-1,"–")</f>
        <v>–</v>
      </c>
      <c r="K549" s="71" t="str">
        <f ca="1">IFERROR(1*_xll.BDH($K$3,$B$1,A549,A549),"–")</f>
        <v>–</v>
      </c>
      <c r="L549" s="74" t="str">
        <f t="shared" ref="L549" ca="1" si="1130">IFERROR(K549/K548-1,"–")</f>
        <v>–</v>
      </c>
      <c r="O549" s="12"/>
      <c r="P549" s="12"/>
    </row>
    <row r="550" spans="1:16" x14ac:dyDescent="0.2">
      <c r="A550" s="70">
        <f t="shared" si="896"/>
        <v>43396</v>
      </c>
      <c r="B550" s="71" t="str">
        <f ca="1">IFERROR(1*_xll.BDH($A$1,$B$1,A550,A550),"–")</f>
        <v>–</v>
      </c>
      <c r="C550" s="72" t="str">
        <f ca="1">IFERROR(1*_xll.BDH($A$1,$C$1,A550,A550),"–")</f>
        <v>–</v>
      </c>
      <c r="D550" s="71" t="str">
        <f t="shared" ref="D550" ca="1" si="1131">IF(TODAY()&gt;A549,IFERROR(AVERAGE(B545:B549)*1.05,"–"),"–")</f>
        <v>–</v>
      </c>
      <c r="E550" s="73" t="str">
        <f t="shared" ref="E550" ca="1" si="1132">IF(TODAY()&gt;A549,IFERROR(AVERAGE(C530:C549)*0.25,"–"),"–")</f>
        <v>–</v>
      </c>
      <c r="F550" s="73" t="e">
        <f t="shared" ref="F550" ca="1" si="1133">IF(TODAY()&gt;A549,AVERAGE(C425:C550),"–")</f>
        <v>#DIV/0!</v>
      </c>
      <c r="G550" s="74" t="str">
        <f t="shared" ref="G550" ca="1" si="1134">IFERROR(B550/B549-1,"–")</f>
        <v>–</v>
      </c>
      <c r="H550" s="74" t="str">
        <f ca="1">IFERROR(1*(($B550)/((_xll.BDH($H$1,$B$1,$A550,$A550)*100)/_xll.BDH($I$1,$B$1,$A550,$A550))-1),"–")</f>
        <v>–</v>
      </c>
      <c r="I550" s="71" t="str">
        <f ca="1">IFERROR(1*_xll.BDH($I$3,$B$1,A550,A550),"–")</f>
        <v>–</v>
      </c>
      <c r="J550" s="74" t="str">
        <f t="shared" ref="J550" ca="1" si="1135">IFERROR(I550/I549-1,"–")</f>
        <v>–</v>
      </c>
      <c r="K550" s="71" t="str">
        <f ca="1">IFERROR(1*_xll.BDH($K$3,$B$1,A550,A550),"–")</f>
        <v>–</v>
      </c>
      <c r="L550" s="74" t="str">
        <f t="shared" ref="L550" ca="1" si="1136">IFERROR(K550/K549-1,"–")</f>
        <v>–</v>
      </c>
      <c r="O550" s="12"/>
      <c r="P550" s="12"/>
    </row>
    <row r="551" spans="1:16" x14ac:dyDescent="0.2">
      <c r="A551" s="70">
        <f t="shared" si="896"/>
        <v>43397</v>
      </c>
      <c r="B551" s="71" t="str">
        <f ca="1">IFERROR(1*_xll.BDH($A$1,$B$1,A551,A551),"–")</f>
        <v>–</v>
      </c>
      <c r="C551" s="72" t="str">
        <f ca="1">IFERROR(1*_xll.BDH($A$1,$C$1,A551,A551),"–")</f>
        <v>–</v>
      </c>
      <c r="D551" s="71" t="str">
        <f t="shared" ref="D551" ca="1" si="1137">IF(TODAY()&gt;A550,IFERROR(AVERAGE(B546:B550)*1.05,"–"),"–")</f>
        <v>–</v>
      </c>
      <c r="E551" s="73" t="str">
        <f t="shared" ref="E551" ca="1" si="1138">IF(TODAY()&gt;A550,IFERROR(AVERAGE(C531:C550)*0.25,"–"),"–")</f>
        <v>–</v>
      </c>
      <c r="F551" s="73" t="e">
        <f t="shared" ref="F551" ca="1" si="1139">IF(TODAY()&gt;A550,AVERAGE(C426:C551),"–")</f>
        <v>#DIV/0!</v>
      </c>
      <c r="G551" s="74" t="str">
        <f t="shared" ref="G551" ca="1" si="1140">IFERROR(B551/B550-1,"–")</f>
        <v>–</v>
      </c>
      <c r="H551" s="74" t="str">
        <f ca="1">IFERROR(1*(($B551)/((_xll.BDH($H$1,$B$1,$A551,$A551)*100)/_xll.BDH($I$1,$B$1,$A551,$A551))-1),"–")</f>
        <v>–</v>
      </c>
      <c r="I551" s="71" t="str">
        <f ca="1">IFERROR(1*_xll.BDH($I$3,$B$1,A551,A551),"–")</f>
        <v>–</v>
      </c>
      <c r="J551" s="74" t="str">
        <f t="shared" ref="J551" ca="1" si="1141">IFERROR(I551/I550-1,"–")</f>
        <v>–</v>
      </c>
      <c r="K551" s="71" t="str">
        <f ca="1">IFERROR(1*_xll.BDH($K$3,$B$1,A551,A551),"–")</f>
        <v>–</v>
      </c>
      <c r="L551" s="74" t="str">
        <f t="shared" ref="L551" ca="1" si="1142">IFERROR(K551/K550-1,"–")</f>
        <v>–</v>
      </c>
      <c r="O551" s="12"/>
      <c r="P551" s="12"/>
    </row>
    <row r="552" spans="1:16" x14ac:dyDescent="0.2">
      <c r="A552" s="70">
        <f t="shared" si="896"/>
        <v>43398</v>
      </c>
      <c r="B552" s="71" t="str">
        <f ca="1">IFERROR(1*_xll.BDH($A$1,$B$1,A552,A552),"–")</f>
        <v>–</v>
      </c>
      <c r="C552" s="72" t="str">
        <f ca="1">IFERROR(1*_xll.BDH($A$1,$C$1,A552,A552),"–")</f>
        <v>–</v>
      </c>
      <c r="D552" s="71" t="str">
        <f t="shared" ref="D552" ca="1" si="1143">IF(TODAY()&gt;A551,IFERROR(AVERAGE(B547:B551)*1.05,"–"),"–")</f>
        <v>–</v>
      </c>
      <c r="E552" s="73" t="str">
        <f t="shared" ref="E552" ca="1" si="1144">IF(TODAY()&gt;A551,IFERROR(AVERAGE(C532:C551)*0.25,"–"),"–")</f>
        <v>–</v>
      </c>
      <c r="F552" s="73" t="e">
        <f t="shared" ref="F552" ca="1" si="1145">IF(TODAY()&gt;A551,AVERAGE(C427:C552),"–")</f>
        <v>#DIV/0!</v>
      </c>
      <c r="G552" s="74" t="str">
        <f t="shared" ref="G552" ca="1" si="1146">IFERROR(B552/B551-1,"–")</f>
        <v>–</v>
      </c>
      <c r="H552" s="74" t="str">
        <f ca="1">IFERROR(1*(($B552)/((_xll.BDH($H$1,$B$1,$A552,$A552)*100)/_xll.BDH($I$1,$B$1,$A552,$A552))-1),"–")</f>
        <v>–</v>
      </c>
      <c r="I552" s="71" t="str">
        <f ca="1">IFERROR(1*_xll.BDH($I$3,$B$1,A552,A552),"–")</f>
        <v>–</v>
      </c>
      <c r="J552" s="74" t="str">
        <f t="shared" ref="J552" ca="1" si="1147">IFERROR(I552/I551-1,"–")</f>
        <v>–</v>
      </c>
      <c r="K552" s="71" t="str">
        <f ca="1">IFERROR(1*_xll.BDH($K$3,$B$1,A552,A552),"–")</f>
        <v>–</v>
      </c>
      <c r="L552" s="74" t="str">
        <f t="shared" ref="L552" ca="1" si="1148">IFERROR(K552/K551-1,"–")</f>
        <v>–</v>
      </c>
      <c r="O552" s="12"/>
      <c r="P552" s="12"/>
    </row>
    <row r="553" spans="1:16" x14ac:dyDescent="0.2">
      <c r="A553" s="70">
        <f t="shared" si="896"/>
        <v>43399</v>
      </c>
      <c r="B553" s="71" t="str">
        <f ca="1">IFERROR(1*_xll.BDH($A$1,$B$1,A553,A553),"–")</f>
        <v>–</v>
      </c>
      <c r="C553" s="72" t="str">
        <f ca="1">IFERROR(1*_xll.BDH($A$1,$C$1,A553,A553),"–")</f>
        <v>–</v>
      </c>
      <c r="D553" s="71" t="str">
        <f t="shared" ref="D553" ca="1" si="1149">IF(TODAY()&gt;A552,IFERROR(AVERAGE(B548:B552)*1.05,"–"),"–")</f>
        <v>–</v>
      </c>
      <c r="E553" s="73" t="str">
        <f t="shared" ref="E553" ca="1" si="1150">IF(TODAY()&gt;A552,IFERROR(AVERAGE(C533:C552)*0.25,"–"),"–")</f>
        <v>–</v>
      </c>
      <c r="F553" s="73" t="e">
        <f t="shared" ref="F553" ca="1" si="1151">IF(TODAY()&gt;A552,AVERAGE(C428:C553),"–")</f>
        <v>#DIV/0!</v>
      </c>
      <c r="G553" s="74" t="str">
        <f t="shared" ref="G553" ca="1" si="1152">IFERROR(B553/B552-1,"–")</f>
        <v>–</v>
      </c>
      <c r="H553" s="74" t="str">
        <f ca="1">IFERROR(1*(($B553)/((_xll.BDH($H$1,$B$1,$A553,$A553)*100)/_xll.BDH($I$1,$B$1,$A553,$A553))-1),"–")</f>
        <v>–</v>
      </c>
      <c r="I553" s="71" t="str">
        <f ca="1">IFERROR(1*_xll.BDH($I$3,$B$1,A553,A553),"–")</f>
        <v>–</v>
      </c>
      <c r="J553" s="74" t="str">
        <f t="shared" ref="J553" ca="1" si="1153">IFERROR(I553/I552-1,"–")</f>
        <v>–</v>
      </c>
      <c r="K553" s="71" t="str">
        <f ca="1">IFERROR(1*_xll.BDH($K$3,$B$1,A553,A553),"–")</f>
        <v>–</v>
      </c>
      <c r="L553" s="74" t="str">
        <f t="shared" ref="L553" ca="1" si="1154">IFERROR(K553/K552-1,"–")</f>
        <v>–</v>
      </c>
      <c r="O553" s="12"/>
      <c r="P553" s="12"/>
    </row>
    <row r="554" spans="1:16" x14ac:dyDescent="0.2">
      <c r="A554" s="70">
        <f t="shared" si="896"/>
        <v>43402</v>
      </c>
      <c r="B554" s="71" t="str">
        <f ca="1">IFERROR(1*_xll.BDH($A$1,$B$1,A554,A554),"–")</f>
        <v>–</v>
      </c>
      <c r="C554" s="72" t="str">
        <f ca="1">IFERROR(1*_xll.BDH($A$1,$C$1,A554,A554),"–")</f>
        <v>–</v>
      </c>
      <c r="D554" s="71" t="str">
        <f t="shared" ref="D554" ca="1" si="1155">IF(TODAY()&gt;A553,IFERROR(AVERAGE(B549:B553)*1.05,"–"),"–")</f>
        <v>–</v>
      </c>
      <c r="E554" s="73" t="str">
        <f t="shared" ref="E554" ca="1" si="1156">IF(TODAY()&gt;A553,IFERROR(AVERAGE(C534:C553)*0.25,"–"),"–")</f>
        <v>–</v>
      </c>
      <c r="F554" s="73" t="e">
        <f t="shared" ref="F554" ca="1" si="1157">IF(TODAY()&gt;A553,AVERAGE(C429:C554),"–")</f>
        <v>#DIV/0!</v>
      </c>
      <c r="G554" s="74" t="str">
        <f t="shared" ref="G554" ca="1" si="1158">IFERROR(B554/B553-1,"–")</f>
        <v>–</v>
      </c>
      <c r="H554" s="74" t="str">
        <f ca="1">IFERROR(1*(($B554)/((_xll.BDH($H$1,$B$1,$A554,$A554)*100)/_xll.BDH($I$1,$B$1,$A554,$A554))-1),"–")</f>
        <v>–</v>
      </c>
      <c r="I554" s="71" t="str">
        <f ca="1">IFERROR(1*_xll.BDH($I$3,$B$1,A554,A554),"–")</f>
        <v>–</v>
      </c>
      <c r="J554" s="74" t="str">
        <f t="shared" ref="J554" ca="1" si="1159">IFERROR(I554/I553-1,"–")</f>
        <v>–</v>
      </c>
      <c r="K554" s="71" t="str">
        <f ca="1">IFERROR(1*_xll.BDH($K$3,$B$1,A554,A554),"–")</f>
        <v>–</v>
      </c>
      <c r="L554" s="74" t="str">
        <f t="shared" ref="L554" ca="1" si="1160">IFERROR(K554/K553-1,"–")</f>
        <v>–</v>
      </c>
      <c r="O554" s="12"/>
      <c r="P554" s="12"/>
    </row>
    <row r="555" spans="1:16" x14ac:dyDescent="0.2">
      <c r="A555" s="70">
        <f t="shared" si="896"/>
        <v>43403</v>
      </c>
      <c r="B555" s="71" t="str">
        <f ca="1">IFERROR(1*_xll.BDH($A$1,$B$1,A555,A555),"–")</f>
        <v>–</v>
      </c>
      <c r="C555" s="72" t="str">
        <f ca="1">IFERROR(1*_xll.BDH($A$1,$C$1,A555,A555),"–")</f>
        <v>–</v>
      </c>
      <c r="D555" s="71" t="str">
        <f t="shared" ref="D555" ca="1" si="1161">IF(TODAY()&gt;A554,IFERROR(AVERAGE(B550:B554)*1.05,"–"),"–")</f>
        <v>–</v>
      </c>
      <c r="E555" s="73" t="str">
        <f t="shared" ref="E555" ca="1" si="1162">IF(TODAY()&gt;A554,IFERROR(AVERAGE(C535:C554)*0.25,"–"),"–")</f>
        <v>–</v>
      </c>
      <c r="F555" s="73" t="e">
        <f t="shared" ref="F555" ca="1" si="1163">IF(TODAY()&gt;A554,AVERAGE(C430:C555),"–")</f>
        <v>#DIV/0!</v>
      </c>
      <c r="G555" s="74" t="str">
        <f t="shared" ref="G555" ca="1" si="1164">IFERROR(B555/B554-1,"–")</f>
        <v>–</v>
      </c>
      <c r="H555" s="74" t="str">
        <f ca="1">IFERROR(1*(($B555)/((_xll.BDH($H$1,$B$1,$A555,$A555)*100)/_xll.BDH($I$1,$B$1,$A555,$A555))-1),"–")</f>
        <v>–</v>
      </c>
      <c r="I555" s="71" t="str">
        <f ca="1">IFERROR(1*_xll.BDH($I$3,$B$1,A555,A555),"–")</f>
        <v>–</v>
      </c>
      <c r="J555" s="74" t="str">
        <f t="shared" ref="J555" ca="1" si="1165">IFERROR(I555/I554-1,"–")</f>
        <v>–</v>
      </c>
      <c r="K555" s="71" t="str">
        <f ca="1">IFERROR(1*_xll.BDH($K$3,$B$1,A555,A555),"–")</f>
        <v>–</v>
      </c>
      <c r="L555" s="74" t="str">
        <f t="shared" ref="L555" ca="1" si="1166">IFERROR(K555/K554-1,"–")</f>
        <v>–</v>
      </c>
      <c r="O555" s="12"/>
      <c r="P555" s="12"/>
    </row>
    <row r="556" spans="1:16" x14ac:dyDescent="0.2">
      <c r="A556" s="70">
        <f t="shared" si="896"/>
        <v>43404</v>
      </c>
      <c r="B556" s="71" t="str">
        <f ca="1">IFERROR(1*_xll.BDH($A$1,$B$1,A556,A556),"–")</f>
        <v>–</v>
      </c>
      <c r="C556" s="72" t="str">
        <f ca="1">IFERROR(1*_xll.BDH($A$1,$C$1,A556,A556),"–")</f>
        <v>–</v>
      </c>
      <c r="D556" s="71" t="str">
        <f t="shared" ref="D556" ca="1" si="1167">IF(TODAY()&gt;A555,IFERROR(AVERAGE(B551:B555)*1.05,"–"),"–")</f>
        <v>–</v>
      </c>
      <c r="E556" s="73" t="str">
        <f t="shared" ref="E556" ca="1" si="1168">IF(TODAY()&gt;A555,IFERROR(AVERAGE(C536:C555)*0.25,"–"),"–")</f>
        <v>–</v>
      </c>
      <c r="F556" s="73" t="e">
        <f t="shared" ref="F556" ca="1" si="1169">IF(TODAY()&gt;A555,AVERAGE(C431:C556),"–")</f>
        <v>#DIV/0!</v>
      </c>
      <c r="G556" s="74" t="str">
        <f t="shared" ref="G556" ca="1" si="1170">IFERROR(B556/B555-1,"–")</f>
        <v>–</v>
      </c>
      <c r="H556" s="74" t="str">
        <f ca="1">IFERROR(1*(($B556)/((_xll.BDH($H$1,$B$1,$A556,$A556)*100)/_xll.BDH($I$1,$B$1,$A556,$A556))-1),"–")</f>
        <v>–</v>
      </c>
      <c r="I556" s="71" t="str">
        <f ca="1">IFERROR(1*_xll.BDH($I$3,$B$1,A556,A556),"–")</f>
        <v>–</v>
      </c>
      <c r="J556" s="74" t="str">
        <f t="shared" ref="J556" ca="1" si="1171">IFERROR(I556/I555-1,"–")</f>
        <v>–</v>
      </c>
      <c r="K556" s="71" t="str">
        <f ca="1">IFERROR(1*_xll.BDH($K$3,$B$1,A556,A556),"–")</f>
        <v>–</v>
      </c>
      <c r="L556" s="74" t="str">
        <f t="shared" ref="L556" ca="1" si="1172">IFERROR(K556/K555-1,"–")</f>
        <v>–</v>
      </c>
      <c r="O556" s="12"/>
      <c r="P556" s="12"/>
    </row>
    <row r="557" spans="1:16" x14ac:dyDescent="0.2">
      <c r="A557" s="70">
        <f t="shared" si="896"/>
        <v>43405</v>
      </c>
      <c r="B557" s="71" t="str">
        <f ca="1">IFERROR(1*_xll.BDH($A$1,$B$1,A557,A557),"–")</f>
        <v>–</v>
      </c>
      <c r="C557" s="72" t="str">
        <f ca="1">IFERROR(1*_xll.BDH($A$1,$C$1,A557,A557),"–")</f>
        <v>–</v>
      </c>
      <c r="D557" s="71" t="str">
        <f t="shared" ref="D557" ca="1" si="1173">IF(TODAY()&gt;A556,IFERROR(AVERAGE(B552:B556)*1.05,"–"),"–")</f>
        <v>–</v>
      </c>
      <c r="E557" s="73" t="str">
        <f t="shared" ref="E557" ca="1" si="1174">IF(TODAY()&gt;A556,IFERROR(AVERAGE(C537:C556)*0.25,"–"),"–")</f>
        <v>–</v>
      </c>
      <c r="F557" s="73" t="e">
        <f t="shared" ref="F557" ca="1" si="1175">IF(TODAY()&gt;A556,AVERAGE(C432:C557),"–")</f>
        <v>#DIV/0!</v>
      </c>
      <c r="G557" s="74" t="str">
        <f t="shared" ref="G557" ca="1" si="1176">IFERROR(B557/B556-1,"–")</f>
        <v>–</v>
      </c>
      <c r="H557" s="74" t="str">
        <f ca="1">IFERROR(1*(($B557)/((_xll.BDH($H$1,$B$1,$A557,$A557)*100)/_xll.BDH($I$1,$B$1,$A557,$A557))-1),"–")</f>
        <v>–</v>
      </c>
      <c r="I557" s="71" t="str">
        <f ca="1">IFERROR(1*_xll.BDH($I$3,$B$1,A557,A557),"–")</f>
        <v>–</v>
      </c>
      <c r="J557" s="74" t="str">
        <f t="shared" ref="J557" ca="1" si="1177">IFERROR(I557/I556-1,"–")</f>
        <v>–</v>
      </c>
      <c r="K557" s="71" t="str">
        <f ca="1">IFERROR(1*_xll.BDH($K$3,$B$1,A557,A557),"–")</f>
        <v>–</v>
      </c>
      <c r="L557" s="74" t="str">
        <f t="shared" ref="L557" ca="1" si="1178">IFERROR(K557/K556-1,"–")</f>
        <v>–</v>
      </c>
      <c r="O557" s="12"/>
      <c r="P557" s="12"/>
    </row>
    <row r="558" spans="1:16" x14ac:dyDescent="0.2">
      <c r="A558" s="70">
        <f t="shared" si="896"/>
        <v>43406</v>
      </c>
      <c r="B558" s="71" t="str">
        <f ca="1">IFERROR(1*_xll.BDH($A$1,$B$1,A558,A558),"–")</f>
        <v>–</v>
      </c>
      <c r="C558" s="72" t="str">
        <f ca="1">IFERROR(1*_xll.BDH($A$1,$C$1,A558,A558),"–")</f>
        <v>–</v>
      </c>
      <c r="D558" s="71" t="str">
        <f t="shared" ref="D558" ca="1" si="1179">IF(TODAY()&gt;A557,IFERROR(AVERAGE(B553:B557)*1.05,"–"),"–")</f>
        <v>–</v>
      </c>
      <c r="E558" s="73" t="str">
        <f t="shared" ref="E558" ca="1" si="1180">IF(TODAY()&gt;A557,IFERROR(AVERAGE(C538:C557)*0.25,"–"),"–")</f>
        <v>–</v>
      </c>
      <c r="F558" s="73" t="e">
        <f t="shared" ref="F558" ca="1" si="1181">IF(TODAY()&gt;A557,AVERAGE(C433:C558),"–")</f>
        <v>#DIV/0!</v>
      </c>
      <c r="G558" s="74" t="str">
        <f t="shared" ref="G558" ca="1" si="1182">IFERROR(B558/B557-1,"–")</f>
        <v>–</v>
      </c>
      <c r="H558" s="74" t="str">
        <f ca="1">IFERROR(1*(($B558)/((_xll.BDH($H$1,$B$1,$A558,$A558)*100)/_xll.BDH($I$1,$B$1,$A558,$A558))-1),"–")</f>
        <v>–</v>
      </c>
      <c r="I558" s="71" t="str">
        <f ca="1">IFERROR(1*_xll.BDH($I$3,$B$1,A558,A558),"–")</f>
        <v>–</v>
      </c>
      <c r="J558" s="74" t="str">
        <f t="shared" ref="J558" ca="1" si="1183">IFERROR(I558/I557-1,"–")</f>
        <v>–</v>
      </c>
      <c r="K558" s="71" t="str">
        <f ca="1">IFERROR(1*_xll.BDH($K$3,$B$1,A558,A558),"–")</f>
        <v>–</v>
      </c>
      <c r="L558" s="74" t="str">
        <f t="shared" ref="L558" ca="1" si="1184">IFERROR(K558/K557-1,"–")</f>
        <v>–</v>
      </c>
      <c r="O558" s="12"/>
      <c r="P558" s="12"/>
    </row>
    <row r="559" spans="1:16" x14ac:dyDescent="0.2">
      <c r="A559" s="70">
        <f t="shared" si="896"/>
        <v>43409</v>
      </c>
      <c r="B559" s="71" t="str">
        <f ca="1">IFERROR(1*_xll.BDH($A$1,$B$1,A559,A559),"–")</f>
        <v>–</v>
      </c>
      <c r="C559" s="72" t="str">
        <f ca="1">IFERROR(1*_xll.BDH($A$1,$C$1,A559,A559),"–")</f>
        <v>–</v>
      </c>
      <c r="D559" s="71" t="str">
        <f t="shared" ref="D559" ca="1" si="1185">IF(TODAY()&gt;A558,IFERROR(AVERAGE(B554:B558)*1.05,"–"),"–")</f>
        <v>–</v>
      </c>
      <c r="E559" s="73" t="str">
        <f t="shared" ref="E559" ca="1" si="1186">IF(TODAY()&gt;A558,IFERROR(AVERAGE(C539:C558)*0.25,"–"),"–")</f>
        <v>–</v>
      </c>
      <c r="F559" s="73" t="e">
        <f t="shared" ref="F559" ca="1" si="1187">IF(TODAY()&gt;A558,AVERAGE(C434:C559),"–")</f>
        <v>#DIV/0!</v>
      </c>
      <c r="G559" s="74" t="str">
        <f t="shared" ref="G559" ca="1" si="1188">IFERROR(B559/B558-1,"–")</f>
        <v>–</v>
      </c>
      <c r="H559" s="74" t="str">
        <f ca="1">IFERROR(1*(($B559)/((_xll.BDH($H$1,$B$1,$A559,$A559)*100)/_xll.BDH($I$1,$B$1,$A559,$A559))-1),"–")</f>
        <v>–</v>
      </c>
      <c r="I559" s="71" t="str">
        <f ca="1">IFERROR(1*_xll.BDH($I$3,$B$1,A559,A559),"–")</f>
        <v>–</v>
      </c>
      <c r="J559" s="74" t="str">
        <f t="shared" ref="J559" ca="1" si="1189">IFERROR(I559/I558-1,"–")</f>
        <v>–</v>
      </c>
      <c r="K559" s="71" t="str">
        <f ca="1">IFERROR(1*_xll.BDH($K$3,$B$1,A559,A559),"–")</f>
        <v>–</v>
      </c>
      <c r="L559" s="74" t="str">
        <f t="shared" ref="L559" ca="1" si="1190">IFERROR(K559/K558-1,"–")</f>
        <v>–</v>
      </c>
      <c r="O559" s="12"/>
      <c r="P559" s="12"/>
    </row>
    <row r="560" spans="1:16" x14ac:dyDescent="0.2">
      <c r="A560" s="70">
        <f t="shared" si="896"/>
        <v>43410</v>
      </c>
      <c r="B560" s="71" t="str">
        <f ca="1">IFERROR(1*_xll.BDH($A$1,$B$1,A560,A560),"–")</f>
        <v>–</v>
      </c>
      <c r="C560" s="72" t="str">
        <f ca="1">IFERROR(1*_xll.BDH($A$1,$C$1,A560,A560),"–")</f>
        <v>–</v>
      </c>
      <c r="D560" s="71" t="str">
        <f t="shared" ref="D560" ca="1" si="1191">IF(TODAY()&gt;A559,IFERROR(AVERAGE(B555:B559)*1.05,"–"),"–")</f>
        <v>–</v>
      </c>
      <c r="E560" s="73" t="str">
        <f t="shared" ref="E560" ca="1" si="1192">IF(TODAY()&gt;A559,IFERROR(AVERAGE(C540:C559)*0.25,"–"),"–")</f>
        <v>–</v>
      </c>
      <c r="F560" s="73" t="e">
        <f t="shared" ref="F560" ca="1" si="1193">IF(TODAY()&gt;A559,AVERAGE(C435:C560),"–")</f>
        <v>#DIV/0!</v>
      </c>
      <c r="G560" s="74" t="str">
        <f t="shared" ref="G560" ca="1" si="1194">IFERROR(B560/B559-1,"–")</f>
        <v>–</v>
      </c>
      <c r="H560" s="74" t="str">
        <f ca="1">IFERROR(1*(($B560)/((_xll.BDH($H$1,$B$1,$A560,$A560)*100)/_xll.BDH($I$1,$B$1,$A560,$A560))-1),"–")</f>
        <v>–</v>
      </c>
      <c r="I560" s="71" t="str">
        <f ca="1">IFERROR(1*_xll.BDH($I$3,$B$1,A560,A560),"–")</f>
        <v>–</v>
      </c>
      <c r="J560" s="74" t="str">
        <f t="shared" ref="J560" ca="1" si="1195">IFERROR(I560/I559-1,"–")</f>
        <v>–</v>
      </c>
      <c r="K560" s="71" t="str">
        <f ca="1">IFERROR(1*_xll.BDH($K$3,$B$1,A560,A560),"–")</f>
        <v>–</v>
      </c>
      <c r="L560" s="74" t="str">
        <f t="shared" ref="L560" ca="1" si="1196">IFERROR(K560/K559-1,"–")</f>
        <v>–</v>
      </c>
      <c r="O560" s="12"/>
      <c r="P560" s="12"/>
    </row>
    <row r="561" spans="1:16" x14ac:dyDescent="0.2">
      <c r="A561" s="70">
        <f t="shared" si="896"/>
        <v>43411</v>
      </c>
      <c r="B561" s="71" t="str">
        <f ca="1">IFERROR(1*_xll.BDH($A$1,$B$1,A561,A561),"–")</f>
        <v>–</v>
      </c>
      <c r="C561" s="72" t="str">
        <f ca="1">IFERROR(1*_xll.BDH($A$1,$C$1,A561,A561),"–")</f>
        <v>–</v>
      </c>
      <c r="D561" s="71" t="str">
        <f t="shared" ref="D561" ca="1" si="1197">IF(TODAY()&gt;A560,IFERROR(AVERAGE(B556:B560)*1.05,"–"),"–")</f>
        <v>–</v>
      </c>
      <c r="E561" s="73" t="str">
        <f t="shared" ref="E561" ca="1" si="1198">IF(TODAY()&gt;A560,IFERROR(AVERAGE(C541:C560)*0.25,"–"),"–")</f>
        <v>–</v>
      </c>
      <c r="F561" s="73" t="e">
        <f t="shared" ref="F561" ca="1" si="1199">IF(TODAY()&gt;A560,AVERAGE(C436:C561),"–")</f>
        <v>#DIV/0!</v>
      </c>
      <c r="G561" s="74" t="str">
        <f t="shared" ref="G561" ca="1" si="1200">IFERROR(B561/B560-1,"–")</f>
        <v>–</v>
      </c>
      <c r="H561" s="74" t="str">
        <f ca="1">IFERROR(1*(($B561)/((_xll.BDH($H$1,$B$1,$A561,$A561)*100)/_xll.BDH($I$1,$B$1,$A561,$A561))-1),"–")</f>
        <v>–</v>
      </c>
      <c r="I561" s="71" t="str">
        <f ca="1">IFERROR(1*_xll.BDH($I$3,$B$1,A561,A561),"–")</f>
        <v>–</v>
      </c>
      <c r="J561" s="74" t="str">
        <f t="shared" ref="J561" ca="1" si="1201">IFERROR(I561/I560-1,"–")</f>
        <v>–</v>
      </c>
      <c r="K561" s="71" t="str">
        <f ca="1">IFERROR(1*_xll.BDH($K$3,$B$1,A561,A561),"–")</f>
        <v>–</v>
      </c>
      <c r="L561" s="74" t="str">
        <f t="shared" ref="L561" ca="1" si="1202">IFERROR(K561/K560-1,"–")</f>
        <v>–</v>
      </c>
      <c r="O561" s="12"/>
      <c r="P561" s="12"/>
    </row>
    <row r="562" spans="1:16" x14ac:dyDescent="0.2">
      <c r="A562" s="70">
        <f t="shared" si="896"/>
        <v>43412</v>
      </c>
      <c r="B562" s="71" t="str">
        <f ca="1">IFERROR(1*_xll.BDH($A$1,$B$1,A562,A562),"–")</f>
        <v>–</v>
      </c>
      <c r="C562" s="72" t="str">
        <f ca="1">IFERROR(1*_xll.BDH($A$1,$C$1,A562,A562),"–")</f>
        <v>–</v>
      </c>
      <c r="D562" s="71" t="str">
        <f t="shared" ref="D562" ca="1" si="1203">IF(TODAY()&gt;A561,IFERROR(AVERAGE(B557:B561)*1.05,"–"),"–")</f>
        <v>–</v>
      </c>
      <c r="E562" s="73" t="str">
        <f t="shared" ref="E562" ca="1" si="1204">IF(TODAY()&gt;A561,IFERROR(AVERAGE(C542:C561)*0.25,"–"),"–")</f>
        <v>–</v>
      </c>
      <c r="F562" s="73" t="e">
        <f t="shared" ref="F562" ca="1" si="1205">IF(TODAY()&gt;A561,AVERAGE(C437:C562),"–")</f>
        <v>#DIV/0!</v>
      </c>
      <c r="G562" s="74" t="str">
        <f t="shared" ref="G562" ca="1" si="1206">IFERROR(B562/B561-1,"–")</f>
        <v>–</v>
      </c>
      <c r="H562" s="74" t="str">
        <f ca="1">IFERROR(1*(($B562)/((_xll.BDH($H$1,$B$1,$A562,$A562)*100)/_xll.BDH($I$1,$B$1,$A562,$A562))-1),"–")</f>
        <v>–</v>
      </c>
      <c r="I562" s="71" t="str">
        <f ca="1">IFERROR(1*_xll.BDH($I$3,$B$1,A562,A562),"–")</f>
        <v>–</v>
      </c>
      <c r="J562" s="74" t="str">
        <f t="shared" ref="J562" ca="1" si="1207">IFERROR(I562/I561-1,"–")</f>
        <v>–</v>
      </c>
      <c r="K562" s="71" t="str">
        <f ca="1">IFERROR(1*_xll.BDH($K$3,$B$1,A562,A562),"–")</f>
        <v>–</v>
      </c>
      <c r="L562" s="74" t="str">
        <f t="shared" ref="L562" ca="1" si="1208">IFERROR(K562/K561-1,"–")</f>
        <v>–</v>
      </c>
      <c r="O562" s="12"/>
      <c r="P562" s="12"/>
    </row>
    <row r="563" spans="1:16" x14ac:dyDescent="0.2">
      <c r="A563" s="70">
        <f t="shared" si="896"/>
        <v>43413</v>
      </c>
      <c r="B563" s="71" t="str">
        <f ca="1">IFERROR(1*_xll.BDH($A$1,$B$1,A563,A563),"–")</f>
        <v>–</v>
      </c>
      <c r="C563" s="72" t="str">
        <f ca="1">IFERROR(1*_xll.BDH($A$1,$C$1,A563,A563),"–")</f>
        <v>–</v>
      </c>
      <c r="D563" s="71" t="str">
        <f t="shared" ref="D563" ca="1" si="1209">IF(TODAY()&gt;A562,IFERROR(AVERAGE(B558:B562)*1.05,"–"),"–")</f>
        <v>–</v>
      </c>
      <c r="E563" s="73" t="str">
        <f t="shared" ref="E563" ca="1" si="1210">IF(TODAY()&gt;A562,IFERROR(AVERAGE(C543:C562)*0.25,"–"),"–")</f>
        <v>–</v>
      </c>
      <c r="F563" s="73" t="e">
        <f t="shared" ref="F563" ca="1" si="1211">IF(TODAY()&gt;A562,AVERAGE(C438:C563),"–")</f>
        <v>#DIV/0!</v>
      </c>
      <c r="G563" s="74" t="str">
        <f t="shared" ref="G563" ca="1" si="1212">IFERROR(B563/B562-1,"–")</f>
        <v>–</v>
      </c>
      <c r="H563" s="74" t="str">
        <f ca="1">IFERROR(1*(($B563)/((_xll.BDH($H$1,$B$1,$A563,$A563)*100)/_xll.BDH($I$1,$B$1,$A563,$A563))-1),"–")</f>
        <v>–</v>
      </c>
      <c r="I563" s="71" t="str">
        <f ca="1">IFERROR(1*_xll.BDH($I$3,$B$1,A563,A563),"–")</f>
        <v>–</v>
      </c>
      <c r="J563" s="74" t="str">
        <f t="shared" ref="J563" ca="1" si="1213">IFERROR(I563/I562-1,"–")</f>
        <v>–</v>
      </c>
      <c r="K563" s="71" t="str">
        <f ca="1">IFERROR(1*_xll.BDH($K$3,$B$1,A563,A563),"–")</f>
        <v>–</v>
      </c>
      <c r="L563" s="74" t="str">
        <f t="shared" ref="L563" ca="1" si="1214">IFERROR(K563/K562-1,"–")</f>
        <v>–</v>
      </c>
      <c r="O563" s="12"/>
      <c r="P563" s="12"/>
    </row>
    <row r="564" spans="1:16" x14ac:dyDescent="0.2">
      <c r="A564" s="70">
        <f t="shared" si="896"/>
        <v>43416</v>
      </c>
      <c r="B564" s="71" t="str">
        <f ca="1">IFERROR(1*_xll.BDH($A$1,$B$1,A564,A564),"–")</f>
        <v>–</v>
      </c>
      <c r="C564" s="72" t="str">
        <f ca="1">IFERROR(1*_xll.BDH($A$1,$C$1,A564,A564),"–")</f>
        <v>–</v>
      </c>
      <c r="D564" s="71" t="str">
        <f t="shared" ref="D564" ca="1" si="1215">IF(TODAY()&gt;A563,IFERROR(AVERAGE(B559:B563)*1.05,"–"),"–")</f>
        <v>–</v>
      </c>
      <c r="E564" s="73" t="str">
        <f t="shared" ref="E564" ca="1" si="1216">IF(TODAY()&gt;A563,IFERROR(AVERAGE(C544:C563)*0.25,"–"),"–")</f>
        <v>–</v>
      </c>
      <c r="F564" s="73" t="e">
        <f t="shared" ref="F564" ca="1" si="1217">IF(TODAY()&gt;A563,AVERAGE(C439:C564),"–")</f>
        <v>#DIV/0!</v>
      </c>
      <c r="G564" s="74" t="str">
        <f t="shared" ref="G564" ca="1" si="1218">IFERROR(B564/B563-1,"–")</f>
        <v>–</v>
      </c>
      <c r="H564" s="74" t="str">
        <f ca="1">IFERROR(1*(($B564)/((_xll.BDH($H$1,$B$1,$A564,$A564)*100)/_xll.BDH($I$1,$B$1,$A564,$A564))-1),"–")</f>
        <v>–</v>
      </c>
      <c r="I564" s="71" t="str">
        <f ca="1">IFERROR(1*_xll.BDH($I$3,$B$1,A564,A564),"–")</f>
        <v>–</v>
      </c>
      <c r="J564" s="74" t="str">
        <f t="shared" ref="J564" ca="1" si="1219">IFERROR(I564/I563-1,"–")</f>
        <v>–</v>
      </c>
      <c r="K564" s="71" t="str">
        <f ca="1">IFERROR(1*_xll.BDH($K$3,$B$1,A564,A564),"–")</f>
        <v>–</v>
      </c>
      <c r="L564" s="74" t="str">
        <f t="shared" ref="L564" ca="1" si="1220">IFERROR(K564/K563-1,"–")</f>
        <v>–</v>
      </c>
      <c r="O564" s="12"/>
      <c r="P564" s="12"/>
    </row>
    <row r="565" spans="1:16" x14ac:dyDescent="0.2">
      <c r="A565" s="70">
        <f t="shared" si="896"/>
        <v>43417</v>
      </c>
      <c r="B565" s="71" t="str">
        <f ca="1">IFERROR(1*_xll.BDH($A$1,$B$1,A565,A565),"–")</f>
        <v>–</v>
      </c>
      <c r="C565" s="72" t="str">
        <f ca="1">IFERROR(1*_xll.BDH($A$1,$C$1,A565,A565),"–")</f>
        <v>–</v>
      </c>
      <c r="D565" s="71" t="str">
        <f t="shared" ref="D565" ca="1" si="1221">IF(TODAY()&gt;A564,IFERROR(AVERAGE(B560:B564)*1.05,"–"),"–")</f>
        <v>–</v>
      </c>
      <c r="E565" s="73" t="str">
        <f t="shared" ref="E565" ca="1" si="1222">IF(TODAY()&gt;A564,IFERROR(AVERAGE(C545:C564)*0.25,"–"),"–")</f>
        <v>–</v>
      </c>
      <c r="F565" s="73" t="e">
        <f t="shared" ref="F565" ca="1" si="1223">IF(TODAY()&gt;A564,AVERAGE(C440:C565),"–")</f>
        <v>#DIV/0!</v>
      </c>
      <c r="G565" s="74" t="str">
        <f t="shared" ref="G565" ca="1" si="1224">IFERROR(B565/B564-1,"–")</f>
        <v>–</v>
      </c>
      <c r="H565" s="74" t="str">
        <f ca="1">IFERROR(1*(($B565)/((_xll.BDH($H$1,$B$1,$A565,$A565)*100)/_xll.BDH($I$1,$B$1,$A565,$A565))-1),"–")</f>
        <v>–</v>
      </c>
      <c r="I565" s="71" t="str">
        <f ca="1">IFERROR(1*_xll.BDH($I$3,$B$1,A565,A565),"–")</f>
        <v>–</v>
      </c>
      <c r="J565" s="74" t="str">
        <f t="shared" ref="J565" ca="1" si="1225">IFERROR(I565/I564-1,"–")</f>
        <v>–</v>
      </c>
      <c r="K565" s="71" t="str">
        <f ca="1">IFERROR(1*_xll.BDH($K$3,$B$1,A565,A565),"–")</f>
        <v>–</v>
      </c>
      <c r="L565" s="74" t="str">
        <f t="shared" ref="L565" ca="1" si="1226">IFERROR(K565/K564-1,"–")</f>
        <v>–</v>
      </c>
      <c r="O565" s="12"/>
      <c r="P565" s="12"/>
    </row>
    <row r="566" spans="1:16" x14ac:dyDescent="0.2">
      <c r="A566" s="70">
        <f t="shared" si="896"/>
        <v>43418</v>
      </c>
      <c r="B566" s="71" t="str">
        <f ca="1">IFERROR(1*_xll.BDH($A$1,$B$1,A566,A566),"–")</f>
        <v>–</v>
      </c>
      <c r="C566" s="72" t="str">
        <f ca="1">IFERROR(1*_xll.BDH($A$1,$C$1,A566,A566),"–")</f>
        <v>–</v>
      </c>
      <c r="D566" s="71" t="str">
        <f t="shared" ref="D566" ca="1" si="1227">IF(TODAY()&gt;A565,IFERROR(AVERAGE(B561:B565)*1.05,"–"),"–")</f>
        <v>–</v>
      </c>
      <c r="E566" s="73" t="str">
        <f t="shared" ref="E566" ca="1" si="1228">IF(TODAY()&gt;A565,IFERROR(AVERAGE(C546:C565)*0.25,"–"),"–")</f>
        <v>–</v>
      </c>
      <c r="F566" s="73" t="e">
        <f t="shared" ref="F566" ca="1" si="1229">IF(TODAY()&gt;A565,AVERAGE(C441:C566),"–")</f>
        <v>#DIV/0!</v>
      </c>
      <c r="G566" s="74" t="str">
        <f t="shared" ref="G566" ca="1" si="1230">IFERROR(B566/B565-1,"–")</f>
        <v>–</v>
      </c>
      <c r="H566" s="74" t="str">
        <f ca="1">IFERROR(1*(($B566)/((_xll.BDH($H$1,$B$1,$A566,$A566)*100)/_xll.BDH($I$1,$B$1,$A566,$A566))-1),"–")</f>
        <v>–</v>
      </c>
      <c r="I566" s="71" t="str">
        <f ca="1">IFERROR(1*_xll.BDH($I$3,$B$1,A566,A566),"–")</f>
        <v>–</v>
      </c>
      <c r="J566" s="74" t="str">
        <f t="shared" ref="J566" ca="1" si="1231">IFERROR(I566/I565-1,"–")</f>
        <v>–</v>
      </c>
      <c r="K566" s="71" t="str">
        <f ca="1">IFERROR(1*_xll.BDH($K$3,$B$1,A566,A566),"–")</f>
        <v>–</v>
      </c>
      <c r="L566" s="74" t="str">
        <f t="shared" ref="L566" ca="1" si="1232">IFERROR(K566/K565-1,"–")</f>
        <v>–</v>
      </c>
      <c r="O566" s="12"/>
      <c r="P566" s="12"/>
    </row>
    <row r="567" spans="1:16" x14ac:dyDescent="0.2">
      <c r="A567" s="70">
        <f t="shared" si="896"/>
        <v>43419</v>
      </c>
      <c r="B567" s="71" t="str">
        <f ca="1">IFERROR(1*_xll.BDH($A$1,$B$1,A567,A567),"–")</f>
        <v>–</v>
      </c>
      <c r="C567" s="72" t="str">
        <f ca="1">IFERROR(1*_xll.BDH($A$1,$C$1,A567,A567),"–")</f>
        <v>–</v>
      </c>
      <c r="D567" s="71" t="str">
        <f t="shared" ref="D567" ca="1" si="1233">IF(TODAY()&gt;A566,IFERROR(AVERAGE(B562:B566)*1.05,"–"),"–")</f>
        <v>–</v>
      </c>
      <c r="E567" s="73" t="str">
        <f t="shared" ref="E567" ca="1" si="1234">IF(TODAY()&gt;A566,IFERROR(AVERAGE(C547:C566)*0.25,"–"),"–")</f>
        <v>–</v>
      </c>
      <c r="F567" s="73" t="e">
        <f t="shared" ref="F567" ca="1" si="1235">IF(TODAY()&gt;A566,AVERAGE(C442:C567),"–")</f>
        <v>#DIV/0!</v>
      </c>
      <c r="G567" s="74" t="str">
        <f t="shared" ref="G567" ca="1" si="1236">IFERROR(B567/B566-1,"–")</f>
        <v>–</v>
      </c>
      <c r="H567" s="74" t="str">
        <f ca="1">IFERROR(1*(($B567)/((_xll.BDH($H$1,$B$1,$A567,$A567)*100)/_xll.BDH($I$1,$B$1,$A567,$A567))-1),"–")</f>
        <v>–</v>
      </c>
      <c r="I567" s="71" t="str">
        <f ca="1">IFERROR(1*_xll.BDH($I$3,$B$1,A567,A567),"–")</f>
        <v>–</v>
      </c>
      <c r="J567" s="74" t="str">
        <f t="shared" ref="J567" ca="1" si="1237">IFERROR(I567/I566-1,"–")</f>
        <v>–</v>
      </c>
      <c r="K567" s="71" t="str">
        <f ca="1">IFERROR(1*_xll.BDH($K$3,$B$1,A567,A567),"–")</f>
        <v>–</v>
      </c>
      <c r="L567" s="74" t="str">
        <f t="shared" ref="L567" ca="1" si="1238">IFERROR(K567/K566-1,"–")</f>
        <v>–</v>
      </c>
      <c r="O567" s="12"/>
      <c r="P567" s="12"/>
    </row>
    <row r="568" spans="1:16" x14ac:dyDescent="0.2">
      <c r="A568" s="70">
        <f t="shared" si="896"/>
        <v>43420</v>
      </c>
      <c r="B568" s="71" t="str">
        <f ca="1">IFERROR(1*_xll.BDH($A$1,$B$1,A568,A568),"–")</f>
        <v>–</v>
      </c>
      <c r="C568" s="72" t="str">
        <f ca="1">IFERROR(1*_xll.BDH($A$1,$C$1,A568,A568),"–")</f>
        <v>–</v>
      </c>
      <c r="D568" s="71" t="str">
        <f t="shared" ref="D568" ca="1" si="1239">IF(TODAY()&gt;A567,IFERROR(AVERAGE(B563:B567)*1.05,"–"),"–")</f>
        <v>–</v>
      </c>
      <c r="E568" s="73" t="str">
        <f t="shared" ref="E568" ca="1" si="1240">IF(TODAY()&gt;A567,IFERROR(AVERAGE(C548:C567)*0.25,"–"),"–")</f>
        <v>–</v>
      </c>
      <c r="F568" s="73" t="e">
        <f t="shared" ref="F568" ca="1" si="1241">IF(TODAY()&gt;A567,AVERAGE(C443:C568),"–")</f>
        <v>#DIV/0!</v>
      </c>
      <c r="G568" s="74" t="str">
        <f t="shared" ref="G568" ca="1" si="1242">IFERROR(B568/B567-1,"–")</f>
        <v>–</v>
      </c>
      <c r="H568" s="74" t="str">
        <f ca="1">IFERROR(1*(($B568)/((_xll.BDH($H$1,$B$1,$A568,$A568)*100)/_xll.BDH($I$1,$B$1,$A568,$A568))-1),"–")</f>
        <v>–</v>
      </c>
      <c r="I568" s="71" t="str">
        <f ca="1">IFERROR(1*_xll.BDH($I$3,$B$1,A568,A568),"–")</f>
        <v>–</v>
      </c>
      <c r="J568" s="74" t="str">
        <f t="shared" ref="J568" ca="1" si="1243">IFERROR(I568/I567-1,"–")</f>
        <v>–</v>
      </c>
      <c r="K568" s="71" t="str">
        <f ca="1">IFERROR(1*_xll.BDH($K$3,$B$1,A568,A568),"–")</f>
        <v>–</v>
      </c>
      <c r="L568" s="74" t="str">
        <f t="shared" ref="L568" ca="1" si="1244">IFERROR(K568/K567-1,"–")</f>
        <v>–</v>
      </c>
      <c r="O568" s="12"/>
      <c r="P568" s="12"/>
    </row>
    <row r="569" spans="1:16" x14ac:dyDescent="0.2">
      <c r="A569" s="70">
        <f t="shared" si="896"/>
        <v>43423</v>
      </c>
      <c r="B569" s="71" t="str">
        <f ca="1">IFERROR(1*_xll.BDH($A$1,$B$1,A569,A569),"–")</f>
        <v>–</v>
      </c>
      <c r="C569" s="72" t="str">
        <f ca="1">IFERROR(1*_xll.BDH($A$1,$C$1,A569,A569),"–")</f>
        <v>–</v>
      </c>
      <c r="D569" s="71" t="str">
        <f t="shared" ref="D569" ca="1" si="1245">IF(TODAY()&gt;A568,IFERROR(AVERAGE(B564:B568)*1.05,"–"),"–")</f>
        <v>–</v>
      </c>
      <c r="E569" s="73" t="str">
        <f t="shared" ref="E569" ca="1" si="1246">IF(TODAY()&gt;A568,IFERROR(AVERAGE(C549:C568)*0.25,"–"),"–")</f>
        <v>–</v>
      </c>
      <c r="F569" s="73" t="e">
        <f t="shared" ref="F569" ca="1" si="1247">IF(TODAY()&gt;A568,AVERAGE(C444:C569),"–")</f>
        <v>#DIV/0!</v>
      </c>
      <c r="G569" s="74" t="str">
        <f t="shared" ref="G569" ca="1" si="1248">IFERROR(B569/B568-1,"–")</f>
        <v>–</v>
      </c>
      <c r="H569" s="74" t="str">
        <f ca="1">IFERROR(1*(($B569)/((_xll.BDH($H$1,$B$1,$A569,$A569)*100)/_xll.BDH($I$1,$B$1,$A569,$A569))-1),"–")</f>
        <v>–</v>
      </c>
      <c r="I569" s="71" t="str">
        <f ca="1">IFERROR(1*_xll.BDH($I$3,$B$1,A569,A569),"–")</f>
        <v>–</v>
      </c>
      <c r="J569" s="74" t="str">
        <f t="shared" ref="J569" ca="1" si="1249">IFERROR(I569/I568-1,"–")</f>
        <v>–</v>
      </c>
      <c r="K569" s="71" t="str">
        <f ca="1">IFERROR(1*_xll.BDH($K$3,$B$1,A569,A569),"–")</f>
        <v>–</v>
      </c>
      <c r="L569" s="74" t="str">
        <f t="shared" ref="L569" ca="1" si="1250">IFERROR(K569/K568-1,"–")</f>
        <v>–</v>
      </c>
      <c r="O569" s="12"/>
      <c r="P569" s="12"/>
    </row>
    <row r="570" spans="1:16" x14ac:dyDescent="0.2">
      <c r="A570" s="70">
        <f t="shared" si="896"/>
        <v>43424</v>
      </c>
      <c r="B570" s="71" t="str">
        <f ca="1">IFERROR(1*_xll.BDH($A$1,$B$1,A570,A570),"–")</f>
        <v>–</v>
      </c>
      <c r="C570" s="72" t="str">
        <f ca="1">IFERROR(1*_xll.BDH($A$1,$C$1,A570,A570),"–")</f>
        <v>–</v>
      </c>
      <c r="D570" s="71" t="str">
        <f t="shared" ref="D570" ca="1" si="1251">IF(TODAY()&gt;A569,IFERROR(AVERAGE(B565:B569)*1.05,"–"),"–")</f>
        <v>–</v>
      </c>
      <c r="E570" s="73" t="str">
        <f t="shared" ref="E570" ca="1" si="1252">IF(TODAY()&gt;A569,IFERROR(AVERAGE(C550:C569)*0.25,"–"),"–")</f>
        <v>–</v>
      </c>
      <c r="F570" s="73" t="e">
        <f t="shared" ref="F570" ca="1" si="1253">IF(TODAY()&gt;A569,AVERAGE(C445:C570),"–")</f>
        <v>#DIV/0!</v>
      </c>
      <c r="G570" s="74" t="str">
        <f t="shared" ref="G570" ca="1" si="1254">IFERROR(B570/B569-1,"–")</f>
        <v>–</v>
      </c>
      <c r="H570" s="74" t="str">
        <f ca="1">IFERROR(1*(($B570)/((_xll.BDH($H$1,$B$1,$A570,$A570)*100)/_xll.BDH($I$1,$B$1,$A570,$A570))-1),"–")</f>
        <v>–</v>
      </c>
      <c r="I570" s="71" t="str">
        <f ca="1">IFERROR(1*_xll.BDH($I$3,$B$1,A570,A570),"–")</f>
        <v>–</v>
      </c>
      <c r="J570" s="74" t="str">
        <f t="shared" ref="J570" ca="1" si="1255">IFERROR(I570/I569-1,"–")</f>
        <v>–</v>
      </c>
      <c r="K570" s="71" t="str">
        <f ca="1">IFERROR(1*_xll.BDH($K$3,$B$1,A570,A570),"–")</f>
        <v>–</v>
      </c>
      <c r="L570" s="74" t="str">
        <f t="shared" ref="L570" ca="1" si="1256">IFERROR(K570/K569-1,"–")</f>
        <v>–</v>
      </c>
      <c r="O570" s="12"/>
      <c r="P570" s="12"/>
    </row>
    <row r="571" spans="1:16" x14ac:dyDescent="0.2">
      <c r="A571" s="70">
        <f t="shared" si="896"/>
        <v>43425</v>
      </c>
      <c r="B571" s="71" t="str">
        <f ca="1">IFERROR(1*_xll.BDH($A$1,$B$1,A571,A571),"–")</f>
        <v>–</v>
      </c>
      <c r="C571" s="72" t="str">
        <f ca="1">IFERROR(1*_xll.BDH($A$1,$C$1,A571,A571),"–")</f>
        <v>–</v>
      </c>
      <c r="D571" s="71" t="str">
        <f t="shared" ref="D571" ca="1" si="1257">IF(TODAY()&gt;A570,IFERROR(AVERAGE(B566:B570)*1.05,"–"),"–")</f>
        <v>–</v>
      </c>
      <c r="E571" s="73" t="str">
        <f t="shared" ref="E571" ca="1" si="1258">IF(TODAY()&gt;A570,IFERROR(AVERAGE(C551:C570)*0.25,"–"),"–")</f>
        <v>–</v>
      </c>
      <c r="F571" s="73" t="e">
        <f t="shared" ref="F571" ca="1" si="1259">IF(TODAY()&gt;A570,AVERAGE(C446:C571),"–")</f>
        <v>#DIV/0!</v>
      </c>
      <c r="G571" s="74" t="str">
        <f t="shared" ref="G571" ca="1" si="1260">IFERROR(B571/B570-1,"–")</f>
        <v>–</v>
      </c>
      <c r="H571" s="74" t="str">
        <f ca="1">IFERROR(1*(($B571)/((_xll.BDH($H$1,$B$1,$A571,$A571)*100)/_xll.BDH($I$1,$B$1,$A571,$A571))-1),"–")</f>
        <v>–</v>
      </c>
      <c r="I571" s="71" t="str">
        <f ca="1">IFERROR(1*_xll.BDH($I$3,$B$1,A571,A571),"–")</f>
        <v>–</v>
      </c>
      <c r="J571" s="74" t="str">
        <f t="shared" ref="J571" ca="1" si="1261">IFERROR(I571/I570-1,"–")</f>
        <v>–</v>
      </c>
      <c r="K571" s="71" t="str">
        <f ca="1">IFERROR(1*_xll.BDH($K$3,$B$1,A571,A571),"–")</f>
        <v>–</v>
      </c>
      <c r="L571" s="74" t="str">
        <f t="shared" ref="L571" ca="1" si="1262">IFERROR(K571/K570-1,"–")</f>
        <v>–</v>
      </c>
      <c r="O571" s="12"/>
      <c r="P571" s="12"/>
    </row>
    <row r="572" spans="1:16" x14ac:dyDescent="0.2">
      <c r="A572" s="70">
        <f t="shared" si="896"/>
        <v>43426</v>
      </c>
      <c r="B572" s="71" t="str">
        <f ca="1">IFERROR(1*_xll.BDH($A$1,$B$1,A572,A572),"–")</f>
        <v>–</v>
      </c>
      <c r="C572" s="72" t="str">
        <f ca="1">IFERROR(1*_xll.BDH($A$1,$C$1,A572,A572),"–")</f>
        <v>–</v>
      </c>
      <c r="D572" s="71" t="str">
        <f t="shared" ref="D572" ca="1" si="1263">IF(TODAY()&gt;A571,IFERROR(AVERAGE(B567:B571)*1.05,"–"),"–")</f>
        <v>–</v>
      </c>
      <c r="E572" s="73" t="str">
        <f t="shared" ref="E572" ca="1" si="1264">IF(TODAY()&gt;A571,IFERROR(AVERAGE(C552:C571)*0.25,"–"),"–")</f>
        <v>–</v>
      </c>
      <c r="F572" s="73" t="e">
        <f t="shared" ref="F572" ca="1" si="1265">IF(TODAY()&gt;A571,AVERAGE(C447:C572),"–")</f>
        <v>#DIV/0!</v>
      </c>
      <c r="G572" s="74" t="str">
        <f t="shared" ref="G572" ca="1" si="1266">IFERROR(B572/B571-1,"–")</f>
        <v>–</v>
      </c>
      <c r="H572" s="74" t="str">
        <f ca="1">IFERROR(1*(($B572)/((_xll.BDH($H$1,$B$1,$A572,$A572)*100)/_xll.BDH($I$1,$B$1,$A572,$A572))-1),"–")</f>
        <v>–</v>
      </c>
      <c r="I572" s="71" t="str">
        <f ca="1">IFERROR(1*_xll.BDH($I$3,$B$1,A572,A572),"–")</f>
        <v>–</v>
      </c>
      <c r="J572" s="74" t="str">
        <f t="shared" ref="J572" ca="1" si="1267">IFERROR(I572/I571-1,"–")</f>
        <v>–</v>
      </c>
      <c r="K572" s="71" t="str">
        <f ca="1">IFERROR(1*_xll.BDH($K$3,$B$1,A572,A572),"–")</f>
        <v>–</v>
      </c>
      <c r="L572" s="74" t="str">
        <f t="shared" ref="L572" ca="1" si="1268">IFERROR(K572/K571-1,"–")</f>
        <v>–</v>
      </c>
      <c r="O572" s="12"/>
      <c r="P572" s="12"/>
    </row>
    <row r="573" spans="1:16" x14ac:dyDescent="0.2">
      <c r="A573" s="70">
        <f t="shared" si="896"/>
        <v>43427</v>
      </c>
      <c r="B573" s="71" t="str">
        <f ca="1">IFERROR(1*_xll.BDH($A$1,$B$1,A573,A573),"–")</f>
        <v>–</v>
      </c>
      <c r="C573" s="72" t="str">
        <f ca="1">IFERROR(1*_xll.BDH($A$1,$C$1,A573,A573),"–")</f>
        <v>–</v>
      </c>
      <c r="D573" s="71" t="str">
        <f t="shared" ref="D573" ca="1" si="1269">IF(TODAY()&gt;A572,IFERROR(AVERAGE(B568:B572)*1.05,"–"),"–")</f>
        <v>–</v>
      </c>
      <c r="E573" s="73" t="str">
        <f t="shared" ref="E573" ca="1" si="1270">IF(TODAY()&gt;A572,IFERROR(AVERAGE(C553:C572)*0.25,"–"),"–")</f>
        <v>–</v>
      </c>
      <c r="F573" s="73" t="e">
        <f t="shared" ref="F573" ca="1" si="1271">IF(TODAY()&gt;A572,AVERAGE(C448:C573),"–")</f>
        <v>#DIV/0!</v>
      </c>
      <c r="G573" s="74" t="str">
        <f t="shared" ref="G573" ca="1" si="1272">IFERROR(B573/B572-1,"–")</f>
        <v>–</v>
      </c>
      <c r="H573" s="74" t="str">
        <f ca="1">IFERROR(1*(($B573)/((_xll.BDH($H$1,$B$1,$A573,$A573)*100)/_xll.BDH($I$1,$B$1,$A573,$A573))-1),"–")</f>
        <v>–</v>
      </c>
      <c r="I573" s="71" t="str">
        <f ca="1">IFERROR(1*_xll.BDH($I$3,$B$1,A573,A573),"–")</f>
        <v>–</v>
      </c>
      <c r="J573" s="74" t="str">
        <f t="shared" ref="J573" ca="1" si="1273">IFERROR(I573/I572-1,"–")</f>
        <v>–</v>
      </c>
      <c r="K573" s="71" t="str">
        <f ca="1">IFERROR(1*_xll.BDH($K$3,$B$1,A573,A573),"–")</f>
        <v>–</v>
      </c>
      <c r="L573" s="74" t="str">
        <f t="shared" ref="L573" ca="1" si="1274">IFERROR(K573/K572-1,"–")</f>
        <v>–</v>
      </c>
      <c r="O573" s="12"/>
      <c r="P573" s="12"/>
    </row>
    <row r="574" spans="1:16" x14ac:dyDescent="0.2">
      <c r="A574" s="70">
        <f t="shared" si="896"/>
        <v>43430</v>
      </c>
      <c r="B574" s="71" t="str">
        <f ca="1">IFERROR(1*_xll.BDH($A$1,$B$1,A574,A574),"–")</f>
        <v>–</v>
      </c>
      <c r="C574" s="72" t="str">
        <f ca="1">IFERROR(1*_xll.BDH($A$1,$C$1,A574,A574),"–")</f>
        <v>–</v>
      </c>
      <c r="D574" s="71" t="str">
        <f t="shared" ref="D574" ca="1" si="1275">IF(TODAY()&gt;A573,IFERROR(AVERAGE(B569:B573)*1.05,"–"),"–")</f>
        <v>–</v>
      </c>
      <c r="E574" s="73" t="str">
        <f t="shared" ref="E574" ca="1" si="1276">IF(TODAY()&gt;A573,IFERROR(AVERAGE(C554:C573)*0.25,"–"),"–")</f>
        <v>–</v>
      </c>
      <c r="F574" s="73" t="e">
        <f t="shared" ref="F574" ca="1" si="1277">IF(TODAY()&gt;A573,AVERAGE(C449:C574),"–")</f>
        <v>#DIV/0!</v>
      </c>
      <c r="G574" s="74" t="str">
        <f t="shared" ref="G574" ca="1" si="1278">IFERROR(B574/B573-1,"–")</f>
        <v>–</v>
      </c>
      <c r="H574" s="74" t="str">
        <f ca="1">IFERROR(1*(($B574)/((_xll.BDH($H$1,$B$1,$A574,$A574)*100)/_xll.BDH($I$1,$B$1,$A574,$A574))-1),"–")</f>
        <v>–</v>
      </c>
      <c r="I574" s="71" t="str">
        <f ca="1">IFERROR(1*_xll.BDH($I$3,$B$1,A574,A574),"–")</f>
        <v>–</v>
      </c>
      <c r="J574" s="74" t="str">
        <f t="shared" ref="J574" ca="1" si="1279">IFERROR(I574/I573-1,"–")</f>
        <v>–</v>
      </c>
      <c r="K574" s="71" t="str">
        <f ca="1">IFERROR(1*_xll.BDH($K$3,$B$1,A574,A574),"–")</f>
        <v>–</v>
      </c>
      <c r="L574" s="74" t="str">
        <f t="shared" ref="L574" ca="1" si="1280">IFERROR(K574/K573-1,"–")</f>
        <v>–</v>
      </c>
      <c r="O574" s="12"/>
      <c r="P574" s="12"/>
    </row>
    <row r="575" spans="1:16" x14ac:dyDescent="0.2">
      <c r="A575" s="70">
        <f t="shared" si="896"/>
        <v>43431</v>
      </c>
      <c r="B575" s="71" t="str">
        <f ca="1">IFERROR(1*_xll.BDH($A$1,$B$1,A575,A575),"–")</f>
        <v>–</v>
      </c>
      <c r="C575" s="72" t="str">
        <f ca="1">IFERROR(1*_xll.BDH($A$1,$C$1,A575,A575),"–")</f>
        <v>–</v>
      </c>
      <c r="D575" s="71" t="str">
        <f t="shared" ref="D575" ca="1" si="1281">IF(TODAY()&gt;A574,IFERROR(AVERAGE(B570:B574)*1.05,"–"),"–")</f>
        <v>–</v>
      </c>
      <c r="E575" s="73" t="str">
        <f t="shared" ref="E575" ca="1" si="1282">IF(TODAY()&gt;A574,IFERROR(AVERAGE(C555:C574)*0.25,"–"),"–")</f>
        <v>–</v>
      </c>
      <c r="F575" s="73" t="e">
        <f t="shared" ref="F575" ca="1" si="1283">IF(TODAY()&gt;A574,AVERAGE(C450:C575),"–")</f>
        <v>#DIV/0!</v>
      </c>
      <c r="G575" s="74" t="str">
        <f t="shared" ref="G575" ca="1" si="1284">IFERROR(B575/B574-1,"–")</f>
        <v>–</v>
      </c>
      <c r="H575" s="74" t="str">
        <f ca="1">IFERROR(1*(($B575)/((_xll.BDH($H$1,$B$1,$A575,$A575)*100)/_xll.BDH($I$1,$B$1,$A575,$A575))-1),"–")</f>
        <v>–</v>
      </c>
      <c r="I575" s="71" t="str">
        <f ca="1">IFERROR(1*_xll.BDH($I$3,$B$1,A575,A575),"–")</f>
        <v>–</v>
      </c>
      <c r="J575" s="74" t="str">
        <f t="shared" ref="J575" ca="1" si="1285">IFERROR(I575/I574-1,"–")</f>
        <v>–</v>
      </c>
      <c r="K575" s="71" t="str">
        <f ca="1">IFERROR(1*_xll.BDH($K$3,$B$1,A575,A575),"–")</f>
        <v>–</v>
      </c>
      <c r="L575" s="74" t="str">
        <f t="shared" ref="L575" ca="1" si="1286">IFERROR(K575/K574-1,"–")</f>
        <v>–</v>
      </c>
      <c r="O575" s="12"/>
      <c r="P575" s="12"/>
    </row>
    <row r="576" spans="1:16" x14ac:dyDescent="0.2">
      <c r="D576" s="31" t="s">
        <v>22</v>
      </c>
      <c r="E576" s="20" t="s">
        <v>22</v>
      </c>
      <c r="F576" s="71" t="s">
        <v>22</v>
      </c>
    </row>
    <row r="577" spans="4:6" x14ac:dyDescent="0.2">
      <c r="D577" s="31" t="s">
        <v>22</v>
      </c>
      <c r="E577" s="20" t="s">
        <v>22</v>
      </c>
      <c r="F577" s="71" t="s">
        <v>22</v>
      </c>
    </row>
    <row r="578" spans="4:6" x14ac:dyDescent="0.2">
      <c r="D578" s="31" t="s">
        <v>22</v>
      </c>
      <c r="E578" s="20" t="s">
        <v>22</v>
      </c>
      <c r="F578" s="71" t="s">
        <v>22</v>
      </c>
    </row>
    <row r="579" spans="4:6" x14ac:dyDescent="0.2">
      <c r="D579" s="31" t="s">
        <v>22</v>
      </c>
      <c r="E579" s="20" t="s">
        <v>22</v>
      </c>
      <c r="F579" s="71" t="s">
        <v>22</v>
      </c>
    </row>
    <row r="580" spans="4:6" x14ac:dyDescent="0.2">
      <c r="D580" s="31" t="s">
        <v>22</v>
      </c>
      <c r="E580" s="20" t="s">
        <v>22</v>
      </c>
      <c r="F580" s="71" t="s">
        <v>22</v>
      </c>
    </row>
    <row r="581" spans="4:6" x14ac:dyDescent="0.2">
      <c r="D581" s="31" t="s">
        <v>22</v>
      </c>
      <c r="E581" s="20" t="s">
        <v>22</v>
      </c>
      <c r="F581" s="71" t="s">
        <v>22</v>
      </c>
    </row>
    <row r="582" spans="4:6" x14ac:dyDescent="0.2">
      <c r="D582" s="31" t="s">
        <v>22</v>
      </c>
      <c r="E582" s="20" t="s">
        <v>22</v>
      </c>
      <c r="F582" s="71" t="s">
        <v>22</v>
      </c>
    </row>
    <row r="583" spans="4:6" x14ac:dyDescent="0.2">
      <c r="D583" s="31" t="s">
        <v>22</v>
      </c>
      <c r="E583" s="20" t="s">
        <v>22</v>
      </c>
      <c r="F583" s="71" t="s">
        <v>22</v>
      </c>
    </row>
    <row r="584" spans="4:6" x14ac:dyDescent="0.2">
      <c r="D584" s="31" t="s">
        <v>22</v>
      </c>
      <c r="E584" s="20" t="s">
        <v>22</v>
      </c>
      <c r="F584" s="71" t="s">
        <v>22</v>
      </c>
    </row>
    <row r="585" spans="4:6" x14ac:dyDescent="0.2">
      <c r="D585" s="31" t="s">
        <v>22</v>
      </c>
      <c r="E585" s="20" t="s">
        <v>22</v>
      </c>
      <c r="F585" s="71" t="s">
        <v>22</v>
      </c>
    </row>
    <row r="586" spans="4:6" x14ac:dyDescent="0.2">
      <c r="D586" s="31" t="s">
        <v>22</v>
      </c>
      <c r="E586" s="20" t="s">
        <v>22</v>
      </c>
      <c r="F586" s="71" t="s">
        <v>22</v>
      </c>
    </row>
    <row r="587" spans="4:6" x14ac:dyDescent="0.2">
      <c r="D587" s="31" t="s">
        <v>22</v>
      </c>
      <c r="E587" s="20" t="s">
        <v>22</v>
      </c>
      <c r="F587" s="71" t="s">
        <v>22</v>
      </c>
    </row>
    <row r="588" spans="4:6" x14ac:dyDescent="0.2">
      <c r="D588" s="31" t="s">
        <v>22</v>
      </c>
      <c r="E588" s="20" t="s">
        <v>22</v>
      </c>
      <c r="F588" s="71" t="s">
        <v>22</v>
      </c>
    </row>
    <row r="589" spans="4:6" x14ac:dyDescent="0.2">
      <c r="D589" s="31" t="s">
        <v>22</v>
      </c>
      <c r="E589" s="20" t="s">
        <v>22</v>
      </c>
      <c r="F589" s="71" t="s">
        <v>22</v>
      </c>
    </row>
    <row r="590" spans="4:6" x14ac:dyDescent="0.2">
      <c r="D590" s="31" t="s">
        <v>22</v>
      </c>
      <c r="E590" s="20" t="s">
        <v>22</v>
      </c>
      <c r="F590" s="71" t="s">
        <v>22</v>
      </c>
    </row>
    <row r="591" spans="4:6" x14ac:dyDescent="0.2">
      <c r="D591" s="31" t="s">
        <v>22</v>
      </c>
      <c r="E591" s="20" t="s">
        <v>22</v>
      </c>
      <c r="F591" s="71" t="s">
        <v>22</v>
      </c>
    </row>
    <row r="592" spans="4:6" x14ac:dyDescent="0.2">
      <c r="D592" s="31" t="s">
        <v>22</v>
      </c>
      <c r="E592" s="20" t="s">
        <v>22</v>
      </c>
      <c r="F592" s="71" t="s">
        <v>22</v>
      </c>
    </row>
    <row r="593" spans="4:6" x14ac:dyDescent="0.2">
      <c r="D593" s="31" t="s">
        <v>22</v>
      </c>
      <c r="E593" s="20" t="s">
        <v>22</v>
      </c>
      <c r="F593" s="71" t="s">
        <v>22</v>
      </c>
    </row>
    <row r="594" spans="4:6" x14ac:dyDescent="0.2">
      <c r="D594" s="31" t="s">
        <v>22</v>
      </c>
      <c r="E594" s="20" t="s">
        <v>22</v>
      </c>
      <c r="F594" s="71" t="s">
        <v>22</v>
      </c>
    </row>
    <row r="595" spans="4:6" x14ac:dyDescent="0.2">
      <c r="D595" s="31" t="s">
        <v>22</v>
      </c>
      <c r="E595" s="20" t="s">
        <v>22</v>
      </c>
      <c r="F595" s="71" t="s">
        <v>22</v>
      </c>
    </row>
    <row r="596" spans="4:6" x14ac:dyDescent="0.2">
      <c r="D596" s="31" t="s">
        <v>22</v>
      </c>
      <c r="E596" s="20" t="s">
        <v>22</v>
      </c>
      <c r="F596" s="71" t="s">
        <v>22</v>
      </c>
    </row>
    <row r="597" spans="4:6" x14ac:dyDescent="0.2">
      <c r="D597" s="31" t="s">
        <v>22</v>
      </c>
      <c r="E597" s="20" t="s">
        <v>22</v>
      </c>
      <c r="F597" s="71" t="s">
        <v>22</v>
      </c>
    </row>
    <row r="598" spans="4:6" x14ac:dyDescent="0.2">
      <c r="D598" s="31" t="s">
        <v>22</v>
      </c>
      <c r="E598" s="20" t="s">
        <v>22</v>
      </c>
      <c r="F598" s="71" t="s">
        <v>22</v>
      </c>
    </row>
    <row r="599" spans="4:6" x14ac:dyDescent="0.2">
      <c r="D599" s="31" t="s">
        <v>22</v>
      </c>
      <c r="E599" s="20" t="s">
        <v>22</v>
      </c>
      <c r="F599" s="71" t="s">
        <v>22</v>
      </c>
    </row>
    <row r="600" spans="4:6" x14ac:dyDescent="0.2">
      <c r="D600" s="31" t="s">
        <v>22</v>
      </c>
      <c r="E600" s="20" t="s">
        <v>22</v>
      </c>
      <c r="F600" s="71" t="s">
        <v>22</v>
      </c>
    </row>
    <row r="601" spans="4:6" x14ac:dyDescent="0.2">
      <c r="D601" s="31" t="s">
        <v>22</v>
      </c>
      <c r="E601" s="20" t="s">
        <v>22</v>
      </c>
      <c r="F601" s="71" t="s">
        <v>22</v>
      </c>
    </row>
    <row r="602" spans="4:6" x14ac:dyDescent="0.2">
      <c r="D602" s="31" t="s">
        <v>22</v>
      </c>
      <c r="E602" s="20" t="s">
        <v>22</v>
      </c>
      <c r="F602" s="71" t="s">
        <v>22</v>
      </c>
    </row>
    <row r="603" spans="4:6" x14ac:dyDescent="0.2">
      <c r="D603" s="31" t="s">
        <v>22</v>
      </c>
      <c r="E603" s="20" t="s">
        <v>22</v>
      </c>
      <c r="F603" s="71" t="s">
        <v>22</v>
      </c>
    </row>
    <row r="604" spans="4:6" x14ac:dyDescent="0.2">
      <c r="D604" s="31" t="s">
        <v>22</v>
      </c>
      <c r="E604" s="20" t="s">
        <v>22</v>
      </c>
      <c r="F604" s="71" t="s">
        <v>22</v>
      </c>
    </row>
    <row r="605" spans="4:6" x14ac:dyDescent="0.2">
      <c r="D605" s="31" t="s">
        <v>22</v>
      </c>
      <c r="E605" s="20" t="s">
        <v>22</v>
      </c>
      <c r="F605" s="71" t="s">
        <v>22</v>
      </c>
    </row>
    <row r="606" spans="4:6" x14ac:dyDescent="0.2">
      <c r="D606" s="31" t="s">
        <v>22</v>
      </c>
      <c r="E606" s="20" t="s">
        <v>22</v>
      </c>
      <c r="F606" s="71" t="s">
        <v>22</v>
      </c>
    </row>
    <row r="607" spans="4:6" x14ac:dyDescent="0.2">
      <c r="D607" s="31" t="s">
        <v>22</v>
      </c>
      <c r="E607" s="20" t="s">
        <v>22</v>
      </c>
      <c r="F607" s="71" t="s">
        <v>22</v>
      </c>
    </row>
    <row r="608" spans="4:6" x14ac:dyDescent="0.2">
      <c r="D608" s="31" t="s">
        <v>22</v>
      </c>
      <c r="E608" s="20" t="s">
        <v>22</v>
      </c>
      <c r="F608" s="71" t="s">
        <v>22</v>
      </c>
    </row>
    <row r="609" spans="4:6" x14ac:dyDescent="0.2">
      <c r="D609" s="31" t="s">
        <v>22</v>
      </c>
      <c r="E609" s="20" t="s">
        <v>22</v>
      </c>
      <c r="F609" s="71" t="s">
        <v>22</v>
      </c>
    </row>
    <row r="610" spans="4:6" x14ac:dyDescent="0.2">
      <c r="D610" s="31" t="s">
        <v>22</v>
      </c>
      <c r="E610" s="20" t="s">
        <v>22</v>
      </c>
      <c r="F610" s="71" t="s">
        <v>22</v>
      </c>
    </row>
    <row r="611" spans="4:6" x14ac:dyDescent="0.2">
      <c r="D611" s="31" t="s">
        <v>22</v>
      </c>
      <c r="E611" s="20" t="s">
        <v>22</v>
      </c>
      <c r="F611" s="71" t="s">
        <v>22</v>
      </c>
    </row>
    <row r="612" spans="4:6" x14ac:dyDescent="0.2">
      <c r="D612" s="31" t="s">
        <v>22</v>
      </c>
      <c r="E612" s="20" t="s">
        <v>22</v>
      </c>
      <c r="F612" s="71" t="s">
        <v>22</v>
      </c>
    </row>
    <row r="613" spans="4:6" x14ac:dyDescent="0.2">
      <c r="D613" s="31" t="s">
        <v>22</v>
      </c>
      <c r="E613" s="20" t="s">
        <v>22</v>
      </c>
      <c r="F613" s="71" t="s">
        <v>22</v>
      </c>
    </row>
    <row r="614" spans="4:6" x14ac:dyDescent="0.2">
      <c r="D614" s="31" t="s">
        <v>22</v>
      </c>
      <c r="E614" s="20" t="s">
        <v>22</v>
      </c>
      <c r="F614" s="71" t="s">
        <v>22</v>
      </c>
    </row>
    <row r="615" spans="4:6" x14ac:dyDescent="0.2">
      <c r="D615" s="31" t="s">
        <v>22</v>
      </c>
      <c r="E615" s="20" t="s">
        <v>22</v>
      </c>
      <c r="F615" s="71" t="s">
        <v>22</v>
      </c>
    </row>
    <row r="616" spans="4:6" x14ac:dyDescent="0.2">
      <c r="D616" s="31" t="s">
        <v>22</v>
      </c>
      <c r="E616" s="20" t="s">
        <v>22</v>
      </c>
      <c r="F616" s="71" t="s">
        <v>22</v>
      </c>
    </row>
    <row r="617" spans="4:6" x14ac:dyDescent="0.2">
      <c r="D617" s="31" t="s">
        <v>22</v>
      </c>
      <c r="E617" s="20" t="s">
        <v>22</v>
      </c>
      <c r="F617" s="71" t="s">
        <v>22</v>
      </c>
    </row>
    <row r="618" spans="4:6" x14ac:dyDescent="0.2">
      <c r="D618" s="31" t="s">
        <v>22</v>
      </c>
      <c r="E618" s="20" t="s">
        <v>22</v>
      </c>
      <c r="F618" s="71" t="s">
        <v>22</v>
      </c>
    </row>
    <row r="619" spans="4:6" x14ac:dyDescent="0.2">
      <c r="D619" s="31" t="s">
        <v>22</v>
      </c>
      <c r="E619" s="20" t="s">
        <v>22</v>
      </c>
      <c r="F619" s="71" t="s">
        <v>22</v>
      </c>
    </row>
    <row r="620" spans="4:6" x14ac:dyDescent="0.2">
      <c r="D620" s="31" t="s">
        <v>22</v>
      </c>
      <c r="E620" s="20" t="s">
        <v>22</v>
      </c>
      <c r="F620" s="71" t="s">
        <v>22</v>
      </c>
    </row>
    <row r="621" spans="4:6" x14ac:dyDescent="0.2">
      <c r="D621" s="31" t="s">
        <v>22</v>
      </c>
      <c r="E621" s="20" t="s">
        <v>22</v>
      </c>
      <c r="F621" s="71" t="s">
        <v>22</v>
      </c>
    </row>
    <row r="622" spans="4:6" x14ac:dyDescent="0.2">
      <c r="D622" s="31" t="s">
        <v>22</v>
      </c>
      <c r="E622" s="20" t="s">
        <v>22</v>
      </c>
      <c r="F622" s="71" t="s">
        <v>22</v>
      </c>
    </row>
    <row r="623" spans="4:6" x14ac:dyDescent="0.2">
      <c r="D623" s="31" t="s">
        <v>22</v>
      </c>
      <c r="E623" s="20" t="s">
        <v>22</v>
      </c>
      <c r="F623" s="71" t="s">
        <v>22</v>
      </c>
    </row>
    <row r="624" spans="4:6" x14ac:dyDescent="0.2">
      <c r="D624" s="31" t="s">
        <v>22</v>
      </c>
      <c r="E624" s="20" t="s">
        <v>22</v>
      </c>
      <c r="F624" s="71" t="s">
        <v>22</v>
      </c>
    </row>
    <row r="625" spans="4:6" x14ac:dyDescent="0.2">
      <c r="D625" s="31" t="s">
        <v>22</v>
      </c>
      <c r="E625" s="20" t="s">
        <v>22</v>
      </c>
      <c r="F625" s="71" t="s">
        <v>22</v>
      </c>
    </row>
    <row r="626" spans="4:6" x14ac:dyDescent="0.2">
      <c r="D626" s="31" t="s">
        <v>22</v>
      </c>
      <c r="E626" s="20" t="s">
        <v>22</v>
      </c>
      <c r="F626" s="71" t="s">
        <v>22</v>
      </c>
    </row>
    <row r="627" spans="4:6" x14ac:dyDescent="0.2">
      <c r="D627" s="31" t="s">
        <v>22</v>
      </c>
      <c r="E627" s="20" t="s">
        <v>22</v>
      </c>
      <c r="F627" s="71" t="s">
        <v>22</v>
      </c>
    </row>
    <row r="628" spans="4:6" x14ac:dyDescent="0.2">
      <c r="D628" s="31" t="s">
        <v>22</v>
      </c>
      <c r="E628" s="20" t="s">
        <v>22</v>
      </c>
      <c r="F628" s="71" t="s">
        <v>22</v>
      </c>
    </row>
    <row r="629" spans="4:6" x14ac:dyDescent="0.2">
      <c r="D629" s="31" t="s">
        <v>22</v>
      </c>
      <c r="E629" s="20" t="s">
        <v>22</v>
      </c>
      <c r="F629" s="71" t="s">
        <v>22</v>
      </c>
    </row>
    <row r="630" spans="4:6" x14ac:dyDescent="0.2">
      <c r="D630" s="31" t="s">
        <v>22</v>
      </c>
      <c r="E630" s="20" t="s">
        <v>22</v>
      </c>
      <c r="F630" s="71" t="s">
        <v>22</v>
      </c>
    </row>
    <row r="631" spans="4:6" x14ac:dyDescent="0.2">
      <c r="D631" s="31" t="s">
        <v>22</v>
      </c>
      <c r="E631" s="20" t="s">
        <v>22</v>
      </c>
      <c r="F631" s="71" t="s">
        <v>22</v>
      </c>
    </row>
    <row r="632" spans="4:6" x14ac:dyDescent="0.2">
      <c r="D632" s="31" t="s">
        <v>22</v>
      </c>
      <c r="E632" s="20" t="s">
        <v>22</v>
      </c>
      <c r="F632" s="71" t="s">
        <v>22</v>
      </c>
    </row>
    <row r="633" spans="4:6" x14ac:dyDescent="0.2">
      <c r="D633" s="31" t="s">
        <v>22</v>
      </c>
      <c r="E633" s="20" t="s">
        <v>22</v>
      </c>
      <c r="F633" s="71" t="s">
        <v>22</v>
      </c>
    </row>
    <row r="634" spans="4:6" x14ac:dyDescent="0.2">
      <c r="D634" s="31" t="s">
        <v>22</v>
      </c>
      <c r="E634" s="20" t="s">
        <v>22</v>
      </c>
      <c r="F634" s="71" t="s">
        <v>22</v>
      </c>
    </row>
    <row r="635" spans="4:6" x14ac:dyDescent="0.2">
      <c r="D635" s="31" t="s">
        <v>22</v>
      </c>
      <c r="E635" s="20" t="s">
        <v>22</v>
      </c>
      <c r="F635" s="71" t="s">
        <v>22</v>
      </c>
    </row>
    <row r="636" spans="4:6" x14ac:dyDescent="0.2">
      <c r="D636" s="31" t="s">
        <v>22</v>
      </c>
      <c r="E636" s="20" t="s">
        <v>22</v>
      </c>
      <c r="F636" s="71" t="s">
        <v>22</v>
      </c>
    </row>
    <row r="637" spans="4:6" x14ac:dyDescent="0.2">
      <c r="D637" s="31" t="s">
        <v>22</v>
      </c>
      <c r="E637" s="20" t="s">
        <v>22</v>
      </c>
      <c r="F637" s="71" t="s">
        <v>22</v>
      </c>
    </row>
    <row r="638" spans="4:6" x14ac:dyDescent="0.2">
      <c r="D638" s="31" t="s">
        <v>22</v>
      </c>
      <c r="E638" s="20" t="s">
        <v>22</v>
      </c>
      <c r="F638" s="71" t="s">
        <v>22</v>
      </c>
    </row>
    <row r="639" spans="4:6" x14ac:dyDescent="0.2">
      <c r="D639" s="31" t="s">
        <v>22</v>
      </c>
      <c r="E639" s="20" t="s">
        <v>22</v>
      </c>
      <c r="F639" s="71" t="s">
        <v>22</v>
      </c>
    </row>
    <row r="640" spans="4:6" x14ac:dyDescent="0.2">
      <c r="D640" s="31" t="s">
        <v>22</v>
      </c>
      <c r="E640" s="20" t="s">
        <v>22</v>
      </c>
      <c r="F640" s="71" t="s">
        <v>22</v>
      </c>
    </row>
    <row r="641" spans="4:6" x14ac:dyDescent="0.2">
      <c r="D641" s="31" t="s">
        <v>22</v>
      </c>
      <c r="E641" s="20" t="s">
        <v>22</v>
      </c>
      <c r="F641" s="71" t="s">
        <v>22</v>
      </c>
    </row>
    <row r="642" spans="4:6" x14ac:dyDescent="0.2">
      <c r="D642" s="31" t="s">
        <v>22</v>
      </c>
      <c r="E642" s="20" t="s">
        <v>22</v>
      </c>
      <c r="F642" s="71" t="s">
        <v>22</v>
      </c>
    </row>
    <row r="643" spans="4:6" x14ac:dyDescent="0.2">
      <c r="D643" s="31" t="s">
        <v>22</v>
      </c>
      <c r="E643" s="20" t="s">
        <v>22</v>
      </c>
      <c r="F643" s="71" t="s">
        <v>22</v>
      </c>
    </row>
    <row r="644" spans="4:6" x14ac:dyDescent="0.2">
      <c r="D644" s="31" t="s">
        <v>22</v>
      </c>
      <c r="E644" s="20" t="s">
        <v>22</v>
      </c>
      <c r="F644" s="71" t="s">
        <v>22</v>
      </c>
    </row>
    <row r="645" spans="4:6" x14ac:dyDescent="0.2">
      <c r="D645" s="31" t="s">
        <v>22</v>
      </c>
      <c r="E645" s="20" t="s">
        <v>22</v>
      </c>
      <c r="F645" s="71" t="s">
        <v>22</v>
      </c>
    </row>
    <row r="646" spans="4:6" x14ac:dyDescent="0.2">
      <c r="D646" s="31" t="s">
        <v>22</v>
      </c>
      <c r="E646" s="20" t="s">
        <v>22</v>
      </c>
      <c r="F646" s="71" t="s">
        <v>22</v>
      </c>
    </row>
    <row r="647" spans="4:6" x14ac:dyDescent="0.2">
      <c r="D647" s="31" t="s">
        <v>22</v>
      </c>
      <c r="E647" s="20" t="s">
        <v>22</v>
      </c>
      <c r="F647" s="71" t="s">
        <v>22</v>
      </c>
    </row>
    <row r="648" spans="4:6" x14ac:dyDescent="0.2">
      <c r="D648" s="31" t="s">
        <v>22</v>
      </c>
      <c r="E648" s="20" t="s">
        <v>22</v>
      </c>
      <c r="F648" s="71" t="s">
        <v>22</v>
      </c>
    </row>
    <row r="649" spans="4:6" x14ac:dyDescent="0.2">
      <c r="D649" s="31" t="s">
        <v>22</v>
      </c>
      <c r="E649" s="20" t="s">
        <v>22</v>
      </c>
      <c r="F649" s="71" t="s">
        <v>22</v>
      </c>
    </row>
    <row r="650" spans="4:6" x14ac:dyDescent="0.2">
      <c r="D650" s="31" t="s">
        <v>22</v>
      </c>
      <c r="E650" s="20" t="s">
        <v>22</v>
      </c>
      <c r="F650" s="71" t="s">
        <v>22</v>
      </c>
    </row>
    <row r="651" spans="4:6" x14ac:dyDescent="0.2">
      <c r="D651" s="31" t="s">
        <v>22</v>
      </c>
      <c r="E651" s="20" t="s">
        <v>22</v>
      </c>
      <c r="F651" s="71" t="s">
        <v>22</v>
      </c>
    </row>
    <row r="652" spans="4:6" x14ac:dyDescent="0.2">
      <c r="D652" s="31" t="s">
        <v>22</v>
      </c>
      <c r="E652" s="20" t="s">
        <v>22</v>
      </c>
      <c r="F652" s="71" t="s">
        <v>22</v>
      </c>
    </row>
    <row r="653" spans="4:6" x14ac:dyDescent="0.2">
      <c r="D653" s="31" t="s">
        <v>22</v>
      </c>
      <c r="E653" s="20" t="s">
        <v>22</v>
      </c>
      <c r="F653" s="71" t="s">
        <v>22</v>
      </c>
    </row>
    <row r="654" spans="4:6" x14ac:dyDescent="0.2">
      <c r="D654" s="31" t="s">
        <v>22</v>
      </c>
      <c r="E654" s="20" t="s">
        <v>22</v>
      </c>
      <c r="F654" s="71" t="s">
        <v>22</v>
      </c>
    </row>
    <row r="655" spans="4:6" x14ac:dyDescent="0.2">
      <c r="D655" s="31" t="s">
        <v>22</v>
      </c>
      <c r="E655" s="20" t="s">
        <v>22</v>
      </c>
      <c r="F655" s="71" t="s">
        <v>22</v>
      </c>
    </row>
    <row r="656" spans="4:6" x14ac:dyDescent="0.2">
      <c r="D656" s="31" t="s">
        <v>22</v>
      </c>
      <c r="E656" s="20" t="s">
        <v>22</v>
      </c>
      <c r="F656" s="71" t="s">
        <v>22</v>
      </c>
    </row>
    <row r="657" spans="4:6" x14ac:dyDescent="0.2">
      <c r="D657" s="31" t="s">
        <v>22</v>
      </c>
      <c r="E657" s="20" t="s">
        <v>22</v>
      </c>
      <c r="F657" s="71" t="s">
        <v>22</v>
      </c>
    </row>
    <row r="658" spans="4:6" x14ac:dyDescent="0.2">
      <c r="D658" s="31" t="s">
        <v>22</v>
      </c>
      <c r="E658" s="20" t="s">
        <v>22</v>
      </c>
      <c r="F658" s="71" t="s">
        <v>22</v>
      </c>
    </row>
    <row r="659" spans="4:6" x14ac:dyDescent="0.2">
      <c r="D659" s="31" t="s">
        <v>22</v>
      </c>
      <c r="E659" s="20" t="s">
        <v>22</v>
      </c>
      <c r="F659" s="71" t="s">
        <v>22</v>
      </c>
    </row>
    <row r="660" spans="4:6" x14ac:dyDescent="0.2">
      <c r="D660" s="31" t="s">
        <v>22</v>
      </c>
      <c r="E660" s="20" t="s">
        <v>22</v>
      </c>
      <c r="F660" s="71" t="s">
        <v>22</v>
      </c>
    </row>
    <row r="661" spans="4:6" x14ac:dyDescent="0.2">
      <c r="D661" s="31" t="s">
        <v>22</v>
      </c>
      <c r="E661" s="20" t="s">
        <v>22</v>
      </c>
      <c r="F661" s="71" t="s">
        <v>22</v>
      </c>
    </row>
    <row r="662" spans="4:6" x14ac:dyDescent="0.2">
      <c r="D662" s="31" t="s">
        <v>22</v>
      </c>
      <c r="E662" s="20" t="s">
        <v>22</v>
      </c>
      <c r="F662" s="71" t="s">
        <v>22</v>
      </c>
    </row>
    <row r="663" spans="4:6" x14ac:dyDescent="0.2">
      <c r="D663" s="31" t="s">
        <v>22</v>
      </c>
      <c r="E663" s="20" t="s">
        <v>22</v>
      </c>
      <c r="F663" s="71" t="s">
        <v>22</v>
      </c>
    </row>
    <row r="664" spans="4:6" x14ac:dyDescent="0.2">
      <c r="D664" s="31" t="s">
        <v>22</v>
      </c>
      <c r="E664" s="20" t="s">
        <v>22</v>
      </c>
      <c r="F664" s="71" t="s">
        <v>22</v>
      </c>
    </row>
    <row r="665" spans="4:6" x14ac:dyDescent="0.2">
      <c r="D665" s="31" t="s">
        <v>22</v>
      </c>
      <c r="E665" s="20" t="s">
        <v>22</v>
      </c>
      <c r="F665" s="71" t="s">
        <v>22</v>
      </c>
    </row>
    <row r="666" spans="4:6" x14ac:dyDescent="0.2">
      <c r="D666" s="31" t="s">
        <v>22</v>
      </c>
      <c r="E666" s="20" t="s">
        <v>22</v>
      </c>
      <c r="F666" s="71" t="s">
        <v>22</v>
      </c>
    </row>
    <row r="667" spans="4:6" x14ac:dyDescent="0.2">
      <c r="D667" s="31" t="s">
        <v>22</v>
      </c>
      <c r="E667" s="20" t="s">
        <v>22</v>
      </c>
      <c r="F667" s="71" t="s">
        <v>22</v>
      </c>
    </row>
    <row r="668" spans="4:6" x14ac:dyDescent="0.2">
      <c r="D668" s="31" t="s">
        <v>22</v>
      </c>
      <c r="E668" s="20" t="s">
        <v>22</v>
      </c>
      <c r="F668" s="71" t="s">
        <v>22</v>
      </c>
    </row>
    <row r="669" spans="4:6" x14ac:dyDescent="0.2">
      <c r="D669" s="31" t="s">
        <v>22</v>
      </c>
      <c r="E669" s="20" t="s">
        <v>22</v>
      </c>
      <c r="F669" s="71" t="s">
        <v>22</v>
      </c>
    </row>
    <row r="670" spans="4:6" x14ac:dyDescent="0.2">
      <c r="D670" s="31" t="s">
        <v>22</v>
      </c>
      <c r="E670" s="20" t="s">
        <v>22</v>
      </c>
      <c r="F670" s="71" t="s">
        <v>22</v>
      </c>
    </row>
    <row r="671" spans="4:6" x14ac:dyDescent="0.2">
      <c r="D671" s="31" t="s">
        <v>22</v>
      </c>
      <c r="E671" s="20" t="s">
        <v>22</v>
      </c>
      <c r="F671" s="71" t="s">
        <v>22</v>
      </c>
    </row>
    <row r="672" spans="4:6" x14ac:dyDescent="0.2">
      <c r="D672" s="31" t="s">
        <v>22</v>
      </c>
      <c r="E672" s="20" t="s">
        <v>22</v>
      </c>
      <c r="F672" s="71" t="s">
        <v>22</v>
      </c>
    </row>
    <row r="673" spans="4:6" x14ac:dyDescent="0.2">
      <c r="D673" s="31" t="s">
        <v>22</v>
      </c>
      <c r="E673" s="20" t="s">
        <v>22</v>
      </c>
      <c r="F673" s="71" t="s">
        <v>22</v>
      </c>
    </row>
    <row r="674" spans="4:6" x14ac:dyDescent="0.2">
      <c r="D674" s="31" t="s">
        <v>22</v>
      </c>
      <c r="E674" s="20" t="s">
        <v>22</v>
      </c>
      <c r="F674" s="71" t="s">
        <v>22</v>
      </c>
    </row>
    <row r="675" spans="4:6" x14ac:dyDescent="0.2">
      <c r="D675" s="31" t="s">
        <v>22</v>
      </c>
      <c r="E675" s="20" t="s">
        <v>22</v>
      </c>
      <c r="F675" s="71" t="s">
        <v>22</v>
      </c>
    </row>
    <row r="676" spans="4:6" x14ac:dyDescent="0.2">
      <c r="D676" s="31" t="s">
        <v>22</v>
      </c>
      <c r="E676" s="20" t="s">
        <v>22</v>
      </c>
      <c r="F676" s="71" t="s">
        <v>22</v>
      </c>
    </row>
    <row r="677" spans="4:6" x14ac:dyDescent="0.2">
      <c r="D677" s="31" t="s">
        <v>22</v>
      </c>
      <c r="E677" s="20" t="s">
        <v>22</v>
      </c>
      <c r="F677" s="71" t="s">
        <v>22</v>
      </c>
    </row>
    <row r="678" spans="4:6" x14ac:dyDescent="0.2">
      <c r="D678" s="31" t="s">
        <v>22</v>
      </c>
      <c r="E678" s="20" t="s">
        <v>22</v>
      </c>
      <c r="F678" s="71" t="s">
        <v>22</v>
      </c>
    </row>
    <row r="679" spans="4:6" x14ac:dyDescent="0.2">
      <c r="D679" s="31" t="s">
        <v>22</v>
      </c>
      <c r="E679" s="20" t="s">
        <v>22</v>
      </c>
      <c r="F679" s="71" t="s">
        <v>22</v>
      </c>
    </row>
    <row r="680" spans="4:6" x14ac:dyDescent="0.2">
      <c r="D680" s="31" t="s">
        <v>22</v>
      </c>
      <c r="E680" s="20" t="s">
        <v>22</v>
      </c>
      <c r="F680" s="71" t="s">
        <v>22</v>
      </c>
    </row>
    <row r="681" spans="4:6" x14ac:dyDescent="0.2">
      <c r="D681" s="31" t="s">
        <v>22</v>
      </c>
      <c r="E681" s="20" t="s">
        <v>22</v>
      </c>
      <c r="F681" s="71" t="s">
        <v>22</v>
      </c>
    </row>
    <row r="682" spans="4:6" x14ac:dyDescent="0.2">
      <c r="D682" s="31" t="s">
        <v>22</v>
      </c>
      <c r="E682" s="20" t="s">
        <v>22</v>
      </c>
      <c r="F682" s="71" t="s">
        <v>22</v>
      </c>
    </row>
    <row r="683" spans="4:6" x14ac:dyDescent="0.2">
      <c r="D683" s="31" t="s">
        <v>22</v>
      </c>
      <c r="E683" s="20" t="s">
        <v>22</v>
      </c>
      <c r="F683" s="71" t="s">
        <v>22</v>
      </c>
    </row>
    <row r="684" spans="4:6" x14ac:dyDescent="0.2">
      <c r="D684" s="31" t="s">
        <v>22</v>
      </c>
      <c r="E684" s="20" t="s">
        <v>22</v>
      </c>
      <c r="F684" s="71" t="s">
        <v>22</v>
      </c>
    </row>
    <row r="685" spans="4:6" x14ac:dyDescent="0.2">
      <c r="D685" s="31" t="s">
        <v>22</v>
      </c>
      <c r="E685" s="20" t="s">
        <v>22</v>
      </c>
      <c r="F685" s="71" t="s">
        <v>22</v>
      </c>
    </row>
    <row r="686" spans="4:6" x14ac:dyDescent="0.2">
      <c r="D686" s="31" t="s">
        <v>22</v>
      </c>
      <c r="E686" s="20" t="s">
        <v>22</v>
      </c>
      <c r="F686" s="71" t="s">
        <v>22</v>
      </c>
    </row>
    <row r="687" spans="4:6" x14ac:dyDescent="0.2">
      <c r="D687" s="31" t="s">
        <v>22</v>
      </c>
      <c r="E687" s="20" t="s">
        <v>22</v>
      </c>
      <c r="F687" s="71" t="s">
        <v>22</v>
      </c>
    </row>
    <row r="688" spans="4:6" x14ac:dyDescent="0.2">
      <c r="D688" s="31" t="s">
        <v>22</v>
      </c>
      <c r="E688" s="20" t="s">
        <v>22</v>
      </c>
      <c r="F688" s="71" t="s">
        <v>22</v>
      </c>
    </row>
    <row r="689" spans="4:6" x14ac:dyDescent="0.2">
      <c r="D689" s="31" t="s">
        <v>22</v>
      </c>
      <c r="E689" s="20" t="s">
        <v>22</v>
      </c>
      <c r="F689" s="71" t="s">
        <v>22</v>
      </c>
    </row>
    <row r="690" spans="4:6" x14ac:dyDescent="0.2">
      <c r="D690" s="31" t="s">
        <v>22</v>
      </c>
      <c r="E690" s="20" t="s">
        <v>22</v>
      </c>
      <c r="F690" s="71" t="s">
        <v>22</v>
      </c>
    </row>
    <row r="691" spans="4:6" x14ac:dyDescent="0.2">
      <c r="D691" s="31" t="s">
        <v>22</v>
      </c>
      <c r="E691" s="20" t="s">
        <v>22</v>
      </c>
      <c r="F691" s="71" t="s">
        <v>22</v>
      </c>
    </row>
    <row r="692" spans="4:6" x14ac:dyDescent="0.2">
      <c r="D692" s="31" t="s">
        <v>22</v>
      </c>
      <c r="E692" s="20" t="s">
        <v>22</v>
      </c>
      <c r="F692" s="71" t="s">
        <v>22</v>
      </c>
    </row>
    <row r="693" spans="4:6" x14ac:dyDescent="0.2">
      <c r="D693" s="31" t="s">
        <v>22</v>
      </c>
      <c r="E693" s="20" t="s">
        <v>22</v>
      </c>
      <c r="F693" s="71" t="s">
        <v>22</v>
      </c>
    </row>
    <row r="694" spans="4:6" x14ac:dyDescent="0.2">
      <c r="D694" s="31" t="s">
        <v>22</v>
      </c>
      <c r="E694" s="20" t="s">
        <v>22</v>
      </c>
      <c r="F694" s="71" t="s">
        <v>22</v>
      </c>
    </row>
    <row r="695" spans="4:6" x14ac:dyDescent="0.2">
      <c r="D695" s="31" t="s">
        <v>22</v>
      </c>
      <c r="E695" s="20" t="s">
        <v>22</v>
      </c>
      <c r="F695" s="71" t="s">
        <v>22</v>
      </c>
    </row>
    <row r="696" spans="4:6" x14ac:dyDescent="0.2">
      <c r="D696" s="31" t="s">
        <v>22</v>
      </c>
      <c r="E696" s="20" t="s">
        <v>22</v>
      </c>
      <c r="F696" s="71" t="s">
        <v>22</v>
      </c>
    </row>
    <row r="697" spans="4:6" x14ac:dyDescent="0.2">
      <c r="D697" s="31" t="s">
        <v>22</v>
      </c>
      <c r="E697" s="20" t="s">
        <v>22</v>
      </c>
      <c r="F697" s="71" t="s">
        <v>22</v>
      </c>
    </row>
    <row r="698" spans="4:6" x14ac:dyDescent="0.2">
      <c r="D698" s="31" t="s">
        <v>22</v>
      </c>
      <c r="E698" s="20" t="s">
        <v>22</v>
      </c>
      <c r="F698" s="71" t="s">
        <v>22</v>
      </c>
    </row>
    <row r="699" spans="4:6" x14ac:dyDescent="0.2">
      <c r="D699" s="31" t="s">
        <v>22</v>
      </c>
      <c r="E699" s="20" t="s">
        <v>22</v>
      </c>
      <c r="F699" s="71" t="s">
        <v>22</v>
      </c>
    </row>
    <row r="700" spans="4:6" x14ac:dyDescent="0.2">
      <c r="D700" s="31" t="s">
        <v>22</v>
      </c>
      <c r="E700" s="20" t="s">
        <v>22</v>
      </c>
      <c r="F700" s="71" t="s">
        <v>22</v>
      </c>
    </row>
    <row r="701" spans="4:6" x14ac:dyDescent="0.2">
      <c r="D701" s="31" t="s">
        <v>22</v>
      </c>
      <c r="E701" s="20" t="s">
        <v>22</v>
      </c>
      <c r="F701" s="71" t="s">
        <v>22</v>
      </c>
    </row>
    <row r="702" spans="4:6" x14ac:dyDescent="0.2">
      <c r="D702" s="31" t="s">
        <v>22</v>
      </c>
      <c r="E702" s="20" t="s">
        <v>22</v>
      </c>
      <c r="F702" s="71" t="s">
        <v>22</v>
      </c>
    </row>
    <row r="703" spans="4:6" x14ac:dyDescent="0.2">
      <c r="D703" s="31" t="s">
        <v>22</v>
      </c>
      <c r="E703" s="20" t="s">
        <v>22</v>
      </c>
      <c r="F703" s="71" t="s">
        <v>22</v>
      </c>
    </row>
    <row r="704" spans="4:6" x14ac:dyDescent="0.2">
      <c r="D704" s="31" t="s">
        <v>22</v>
      </c>
      <c r="E704" s="20" t="s">
        <v>22</v>
      </c>
      <c r="F704" s="71" t="s">
        <v>22</v>
      </c>
    </row>
    <row r="705" spans="4:6" x14ac:dyDescent="0.2">
      <c r="D705" s="31" t="s">
        <v>22</v>
      </c>
      <c r="E705" s="20" t="s">
        <v>22</v>
      </c>
      <c r="F705" s="71" t="s">
        <v>22</v>
      </c>
    </row>
    <row r="706" spans="4:6" x14ac:dyDescent="0.2">
      <c r="D706" s="31" t="s">
        <v>22</v>
      </c>
      <c r="E706" s="20" t="s">
        <v>22</v>
      </c>
      <c r="F706" s="71" t="s">
        <v>22</v>
      </c>
    </row>
    <row r="707" spans="4:6" x14ac:dyDescent="0.2">
      <c r="D707" s="31" t="s">
        <v>22</v>
      </c>
      <c r="E707" s="20" t="s">
        <v>22</v>
      </c>
      <c r="F707" s="71" t="s">
        <v>22</v>
      </c>
    </row>
    <row r="708" spans="4:6" x14ac:dyDescent="0.2">
      <c r="D708" s="31" t="s">
        <v>22</v>
      </c>
      <c r="E708" s="20" t="s">
        <v>22</v>
      </c>
      <c r="F708" s="71" t="s">
        <v>22</v>
      </c>
    </row>
    <row r="709" spans="4:6" x14ac:dyDescent="0.2">
      <c r="D709" s="31" t="s">
        <v>22</v>
      </c>
      <c r="E709" s="20" t="s">
        <v>22</v>
      </c>
      <c r="F709" s="71" t="s">
        <v>22</v>
      </c>
    </row>
    <row r="710" spans="4:6" x14ac:dyDescent="0.2">
      <c r="D710" s="31" t="s">
        <v>22</v>
      </c>
      <c r="E710" s="20" t="s">
        <v>22</v>
      </c>
      <c r="F710" s="71" t="s">
        <v>22</v>
      </c>
    </row>
    <row r="711" spans="4:6" x14ac:dyDescent="0.2">
      <c r="D711" s="31" t="s">
        <v>22</v>
      </c>
      <c r="E711" s="20" t="s">
        <v>22</v>
      </c>
      <c r="F711" s="71" t="s">
        <v>22</v>
      </c>
    </row>
    <row r="712" spans="4:6" x14ac:dyDescent="0.2">
      <c r="D712" s="31" t="s">
        <v>22</v>
      </c>
      <c r="E712" s="20" t="s">
        <v>22</v>
      </c>
      <c r="F712" s="71" t="s">
        <v>22</v>
      </c>
    </row>
    <row r="713" spans="4:6" x14ac:dyDescent="0.2">
      <c r="D713" s="31" t="s">
        <v>22</v>
      </c>
      <c r="E713" s="20" t="s">
        <v>22</v>
      </c>
      <c r="F713" s="71" t="s">
        <v>22</v>
      </c>
    </row>
    <row r="714" spans="4:6" x14ac:dyDescent="0.2">
      <c r="D714" s="31" t="s">
        <v>22</v>
      </c>
      <c r="E714" s="20" t="s">
        <v>22</v>
      </c>
      <c r="F714" s="71" t="s">
        <v>22</v>
      </c>
    </row>
    <row r="715" spans="4:6" x14ac:dyDescent="0.2">
      <c r="D715" s="31" t="s">
        <v>22</v>
      </c>
      <c r="E715" s="20" t="s">
        <v>22</v>
      </c>
      <c r="F715" s="71" t="s">
        <v>22</v>
      </c>
    </row>
    <row r="716" spans="4:6" x14ac:dyDescent="0.2">
      <c r="D716" s="31" t="s">
        <v>22</v>
      </c>
      <c r="E716" s="20" t="s">
        <v>22</v>
      </c>
      <c r="F716" s="71" t="s">
        <v>22</v>
      </c>
    </row>
    <row r="717" spans="4:6" x14ac:dyDescent="0.2">
      <c r="D717" s="31" t="s">
        <v>22</v>
      </c>
      <c r="E717" s="20" t="s">
        <v>22</v>
      </c>
      <c r="F717" s="71" t="s">
        <v>22</v>
      </c>
    </row>
    <row r="718" spans="4:6" x14ac:dyDescent="0.2">
      <c r="D718" s="31" t="s">
        <v>22</v>
      </c>
      <c r="E718" s="20" t="s">
        <v>22</v>
      </c>
      <c r="F718" s="71" t="s">
        <v>22</v>
      </c>
    </row>
    <row r="719" spans="4:6" x14ac:dyDescent="0.2">
      <c r="D719" s="31" t="s">
        <v>22</v>
      </c>
      <c r="E719" s="20" t="s">
        <v>22</v>
      </c>
      <c r="F719" s="71" t="s">
        <v>22</v>
      </c>
    </row>
    <row r="720" spans="4:6" x14ac:dyDescent="0.2">
      <c r="D720" s="31" t="s">
        <v>22</v>
      </c>
      <c r="E720" s="20" t="s">
        <v>22</v>
      </c>
      <c r="F720" s="71" t="s">
        <v>22</v>
      </c>
    </row>
    <row r="721" spans="4:6" x14ac:dyDescent="0.2">
      <c r="D721" s="31" t="s">
        <v>22</v>
      </c>
      <c r="E721" s="20" t="s">
        <v>22</v>
      </c>
      <c r="F721" s="71" t="s">
        <v>22</v>
      </c>
    </row>
    <row r="722" spans="4:6" x14ac:dyDescent="0.2">
      <c r="D722" s="31" t="s">
        <v>22</v>
      </c>
      <c r="E722" s="20" t="s">
        <v>22</v>
      </c>
      <c r="F722" s="71" t="s">
        <v>22</v>
      </c>
    </row>
    <row r="723" spans="4:6" x14ac:dyDescent="0.2">
      <c r="D723" s="31" t="s">
        <v>22</v>
      </c>
      <c r="E723" s="20" t="s">
        <v>22</v>
      </c>
      <c r="F723" s="71" t="s">
        <v>22</v>
      </c>
    </row>
    <row r="724" spans="4:6" x14ac:dyDescent="0.2">
      <c r="D724" s="31" t="s">
        <v>22</v>
      </c>
      <c r="E724" s="20" t="s">
        <v>22</v>
      </c>
      <c r="F724" s="71" t="s">
        <v>22</v>
      </c>
    </row>
    <row r="725" spans="4:6" x14ac:dyDescent="0.2">
      <c r="D725" s="31" t="s">
        <v>22</v>
      </c>
      <c r="E725" s="20" t="s">
        <v>22</v>
      </c>
      <c r="F725" s="71" t="s">
        <v>22</v>
      </c>
    </row>
    <row r="726" spans="4:6" x14ac:dyDescent="0.2">
      <c r="D726" s="31" t="s">
        <v>22</v>
      </c>
      <c r="E726" s="20" t="s">
        <v>22</v>
      </c>
      <c r="F726" s="71" t="s">
        <v>22</v>
      </c>
    </row>
    <row r="727" spans="4:6" x14ac:dyDescent="0.2">
      <c r="D727" s="31" t="s">
        <v>22</v>
      </c>
      <c r="E727" s="20" t="s">
        <v>22</v>
      </c>
      <c r="F727" s="71" t="s">
        <v>22</v>
      </c>
    </row>
    <row r="728" spans="4:6" x14ac:dyDescent="0.2">
      <c r="D728" s="31" t="s">
        <v>22</v>
      </c>
      <c r="E728" s="20" t="s">
        <v>22</v>
      </c>
      <c r="F728" s="71" t="s">
        <v>22</v>
      </c>
    </row>
    <row r="729" spans="4:6" x14ac:dyDescent="0.2">
      <c r="D729" s="31" t="s">
        <v>22</v>
      </c>
      <c r="E729" s="20" t="s">
        <v>22</v>
      </c>
      <c r="F729" s="71" t="s">
        <v>22</v>
      </c>
    </row>
    <row r="730" spans="4:6" x14ac:dyDescent="0.2">
      <c r="D730" s="31" t="s">
        <v>22</v>
      </c>
      <c r="E730" s="20" t="s">
        <v>22</v>
      </c>
      <c r="F730" s="71" t="s">
        <v>22</v>
      </c>
    </row>
    <row r="731" spans="4:6" x14ac:dyDescent="0.2">
      <c r="D731" s="31" t="s">
        <v>22</v>
      </c>
      <c r="E731" s="20" t="s">
        <v>22</v>
      </c>
      <c r="F731" s="71" t="s">
        <v>22</v>
      </c>
    </row>
    <row r="732" spans="4:6" x14ac:dyDescent="0.2">
      <c r="D732" s="31" t="s">
        <v>22</v>
      </c>
      <c r="E732" s="20" t="s">
        <v>22</v>
      </c>
      <c r="F732" s="71" t="s">
        <v>22</v>
      </c>
    </row>
    <row r="733" spans="4:6" x14ac:dyDescent="0.2">
      <c r="D733" s="31" t="s">
        <v>22</v>
      </c>
      <c r="E733" s="20" t="s">
        <v>22</v>
      </c>
      <c r="F733" s="71" t="s">
        <v>22</v>
      </c>
    </row>
    <row r="734" spans="4:6" x14ac:dyDescent="0.2">
      <c r="D734" s="31" t="s">
        <v>22</v>
      </c>
      <c r="E734" s="20" t="s">
        <v>22</v>
      </c>
      <c r="F734" s="71" t="s">
        <v>22</v>
      </c>
    </row>
    <row r="735" spans="4:6" x14ac:dyDescent="0.2">
      <c r="D735" s="31" t="s">
        <v>22</v>
      </c>
      <c r="E735" s="20" t="s">
        <v>22</v>
      </c>
      <c r="F735" s="71" t="s">
        <v>22</v>
      </c>
    </row>
    <row r="736" spans="4:6" x14ac:dyDescent="0.2">
      <c r="D736" s="31" t="s">
        <v>22</v>
      </c>
      <c r="E736" s="20" t="s">
        <v>22</v>
      </c>
      <c r="F736" s="71" t="s">
        <v>22</v>
      </c>
    </row>
    <row r="737" spans="4:6" x14ac:dyDescent="0.2">
      <c r="D737" s="31" t="s">
        <v>22</v>
      </c>
      <c r="E737" s="20" t="s">
        <v>22</v>
      </c>
      <c r="F737" s="71" t="s">
        <v>22</v>
      </c>
    </row>
    <row r="738" spans="4:6" x14ac:dyDescent="0.2">
      <c r="D738" s="31" t="s">
        <v>22</v>
      </c>
      <c r="E738" s="20" t="s">
        <v>22</v>
      </c>
      <c r="F738" s="71" t="s">
        <v>22</v>
      </c>
    </row>
    <row r="739" spans="4:6" x14ac:dyDescent="0.2">
      <c r="D739" s="31" t="s">
        <v>22</v>
      </c>
      <c r="E739" s="20" t="s">
        <v>22</v>
      </c>
      <c r="F739" s="71" t="s">
        <v>22</v>
      </c>
    </row>
    <row r="740" spans="4:6" x14ac:dyDescent="0.2">
      <c r="D740" s="31" t="s">
        <v>22</v>
      </c>
      <c r="E740" s="20" t="s">
        <v>22</v>
      </c>
      <c r="F740" s="71" t="s">
        <v>22</v>
      </c>
    </row>
    <row r="741" spans="4:6" x14ac:dyDescent="0.2">
      <c r="D741" s="31" t="s">
        <v>22</v>
      </c>
      <c r="E741" s="20" t="s">
        <v>22</v>
      </c>
      <c r="F741" s="71" t="s">
        <v>22</v>
      </c>
    </row>
    <row r="742" spans="4:6" x14ac:dyDescent="0.2">
      <c r="D742" s="31" t="s">
        <v>22</v>
      </c>
      <c r="E742" s="20" t="s">
        <v>22</v>
      </c>
      <c r="F742" s="71" t="s">
        <v>22</v>
      </c>
    </row>
    <row r="743" spans="4:6" x14ac:dyDescent="0.2">
      <c r="D743" s="31" t="s">
        <v>22</v>
      </c>
      <c r="E743" s="20" t="s">
        <v>22</v>
      </c>
      <c r="F743" s="71" t="s">
        <v>22</v>
      </c>
    </row>
    <row r="744" spans="4:6" x14ac:dyDescent="0.2">
      <c r="D744" s="31" t="s">
        <v>22</v>
      </c>
      <c r="E744" s="20" t="s">
        <v>22</v>
      </c>
      <c r="F744" s="71" t="s">
        <v>22</v>
      </c>
    </row>
    <row r="745" spans="4:6" x14ac:dyDescent="0.2">
      <c r="D745" s="31" t="s">
        <v>22</v>
      </c>
      <c r="E745" s="20" t="s">
        <v>22</v>
      </c>
      <c r="F745" s="71" t="s">
        <v>22</v>
      </c>
    </row>
    <row r="746" spans="4:6" x14ac:dyDescent="0.2">
      <c r="D746" s="31" t="s">
        <v>22</v>
      </c>
      <c r="E746" s="20" t="s">
        <v>22</v>
      </c>
      <c r="F746" s="71" t="s">
        <v>22</v>
      </c>
    </row>
    <row r="747" spans="4:6" x14ac:dyDescent="0.2">
      <c r="D747" s="31" t="s">
        <v>22</v>
      </c>
      <c r="E747" s="20" t="s">
        <v>22</v>
      </c>
      <c r="F747" s="71" t="s">
        <v>22</v>
      </c>
    </row>
    <row r="748" spans="4:6" x14ac:dyDescent="0.2">
      <c r="D748" s="31" t="s">
        <v>22</v>
      </c>
      <c r="E748" s="20" t="s">
        <v>22</v>
      </c>
      <c r="F748" s="71" t="s">
        <v>22</v>
      </c>
    </row>
    <row r="749" spans="4:6" x14ac:dyDescent="0.2">
      <c r="D749" s="31" t="s">
        <v>22</v>
      </c>
      <c r="E749" s="20" t="s">
        <v>22</v>
      </c>
      <c r="F749" s="71" t="s">
        <v>22</v>
      </c>
    </row>
    <row r="750" spans="4:6" x14ac:dyDescent="0.2">
      <c r="D750" s="31" t="s">
        <v>22</v>
      </c>
      <c r="E750" s="20" t="s">
        <v>22</v>
      </c>
      <c r="F750" s="71" t="s">
        <v>22</v>
      </c>
    </row>
    <row r="751" spans="4:6" x14ac:dyDescent="0.2">
      <c r="D751" s="31" t="s">
        <v>22</v>
      </c>
      <c r="E751" s="20" t="s">
        <v>22</v>
      </c>
      <c r="F751" s="71" t="s">
        <v>22</v>
      </c>
    </row>
    <row r="752" spans="4:6" x14ac:dyDescent="0.2">
      <c r="D752" s="31" t="s">
        <v>22</v>
      </c>
      <c r="E752" s="20" t="s">
        <v>22</v>
      </c>
      <c r="F752" s="71" t="s">
        <v>22</v>
      </c>
    </row>
    <row r="753" spans="4:6" x14ac:dyDescent="0.2">
      <c r="D753" s="31" t="s">
        <v>22</v>
      </c>
      <c r="E753" s="20" t="s">
        <v>22</v>
      </c>
      <c r="F753" s="71" t="s">
        <v>22</v>
      </c>
    </row>
    <row r="754" spans="4:6" x14ac:dyDescent="0.2">
      <c r="D754" s="31" t="s">
        <v>22</v>
      </c>
      <c r="E754" s="20" t="s">
        <v>22</v>
      </c>
      <c r="F754" s="71" t="s">
        <v>22</v>
      </c>
    </row>
    <row r="755" spans="4:6" x14ac:dyDescent="0.2">
      <c r="D755" s="31" t="s">
        <v>22</v>
      </c>
      <c r="E755" s="20" t="s">
        <v>22</v>
      </c>
      <c r="F755" s="71" t="s">
        <v>22</v>
      </c>
    </row>
    <row r="756" spans="4:6" x14ac:dyDescent="0.2">
      <c r="D756" s="31" t="s">
        <v>22</v>
      </c>
      <c r="E756" s="20" t="s">
        <v>22</v>
      </c>
      <c r="F756" s="71" t="s">
        <v>22</v>
      </c>
    </row>
    <row r="757" spans="4:6" x14ac:dyDescent="0.2">
      <c r="D757" s="31" t="s">
        <v>22</v>
      </c>
      <c r="E757" s="20" t="s">
        <v>22</v>
      </c>
      <c r="F757" s="71" t="s">
        <v>22</v>
      </c>
    </row>
    <row r="758" spans="4:6" x14ac:dyDescent="0.2">
      <c r="D758" s="31" t="s">
        <v>22</v>
      </c>
      <c r="E758" s="20" t="s">
        <v>22</v>
      </c>
      <c r="F758" s="71" t="s">
        <v>22</v>
      </c>
    </row>
    <row r="759" spans="4:6" x14ac:dyDescent="0.2">
      <c r="D759" s="31" t="s">
        <v>22</v>
      </c>
      <c r="E759" s="20" t="s">
        <v>22</v>
      </c>
      <c r="F759" s="71" t="s">
        <v>22</v>
      </c>
    </row>
    <row r="760" spans="4:6" x14ac:dyDescent="0.2">
      <c r="D760" s="31" t="s">
        <v>22</v>
      </c>
      <c r="E760" s="20" t="s">
        <v>22</v>
      </c>
      <c r="F760" s="71" t="s">
        <v>22</v>
      </c>
    </row>
    <row r="761" spans="4:6" x14ac:dyDescent="0.2">
      <c r="D761" s="31" t="s">
        <v>22</v>
      </c>
      <c r="E761" s="20" t="s">
        <v>22</v>
      </c>
      <c r="F761" s="71" t="s">
        <v>22</v>
      </c>
    </row>
    <row r="762" spans="4:6" x14ac:dyDescent="0.2">
      <c r="D762" s="31" t="s">
        <v>22</v>
      </c>
      <c r="E762" s="20" t="s">
        <v>22</v>
      </c>
      <c r="F762" s="71" t="s">
        <v>22</v>
      </c>
    </row>
    <row r="763" spans="4:6" x14ac:dyDescent="0.2">
      <c r="D763" s="31" t="s">
        <v>22</v>
      </c>
      <c r="E763" s="20" t="s">
        <v>22</v>
      </c>
      <c r="F763" s="71" t="s">
        <v>22</v>
      </c>
    </row>
    <row r="764" spans="4:6" x14ac:dyDescent="0.2">
      <c r="D764" s="31" t="s">
        <v>22</v>
      </c>
      <c r="E764" s="20" t="s">
        <v>22</v>
      </c>
      <c r="F764" s="71" t="s">
        <v>22</v>
      </c>
    </row>
    <row r="765" spans="4:6" x14ac:dyDescent="0.2">
      <c r="D765" s="31" t="s">
        <v>22</v>
      </c>
      <c r="E765" s="20" t="s">
        <v>22</v>
      </c>
      <c r="F765" s="71" t="s">
        <v>22</v>
      </c>
    </row>
    <row r="766" spans="4:6" x14ac:dyDescent="0.2">
      <c r="D766" s="31" t="s">
        <v>22</v>
      </c>
      <c r="E766" s="20" t="s">
        <v>22</v>
      </c>
      <c r="F766" s="71" t="s">
        <v>22</v>
      </c>
    </row>
    <row r="767" spans="4:6" x14ac:dyDescent="0.2">
      <c r="D767" s="31" t="s">
        <v>22</v>
      </c>
      <c r="E767" s="20" t="s">
        <v>22</v>
      </c>
      <c r="F767" s="71" t="s">
        <v>22</v>
      </c>
    </row>
    <row r="768" spans="4:6" x14ac:dyDescent="0.2">
      <c r="D768" s="31" t="s">
        <v>22</v>
      </c>
      <c r="E768" s="20" t="s">
        <v>22</v>
      </c>
      <c r="F768" s="71" t="s">
        <v>22</v>
      </c>
    </row>
    <row r="769" spans="4:6" x14ac:dyDescent="0.2">
      <c r="D769" s="31" t="s">
        <v>22</v>
      </c>
      <c r="E769" s="20" t="s">
        <v>22</v>
      </c>
      <c r="F769" s="71" t="s">
        <v>22</v>
      </c>
    </row>
    <row r="770" spans="4:6" x14ac:dyDescent="0.2">
      <c r="D770" s="31" t="s">
        <v>22</v>
      </c>
      <c r="E770" s="20" t="s">
        <v>22</v>
      </c>
      <c r="F770" s="71" t="s">
        <v>22</v>
      </c>
    </row>
    <row r="771" spans="4:6" x14ac:dyDescent="0.2">
      <c r="D771" s="31" t="s">
        <v>22</v>
      </c>
      <c r="E771" s="20" t="s">
        <v>22</v>
      </c>
      <c r="F771" s="71" t="s">
        <v>22</v>
      </c>
    </row>
    <row r="772" spans="4:6" x14ac:dyDescent="0.2">
      <c r="D772" s="31" t="s">
        <v>22</v>
      </c>
      <c r="E772" s="20" t="s">
        <v>22</v>
      </c>
      <c r="F772" s="71" t="s">
        <v>22</v>
      </c>
    </row>
    <row r="773" spans="4:6" x14ac:dyDescent="0.2">
      <c r="D773" s="31" t="s">
        <v>22</v>
      </c>
      <c r="E773" s="20" t="s">
        <v>22</v>
      </c>
      <c r="F773" s="71" t="s">
        <v>22</v>
      </c>
    </row>
    <row r="774" spans="4:6" x14ac:dyDescent="0.2">
      <c r="D774" s="31" t="s">
        <v>22</v>
      </c>
      <c r="E774" s="20" t="s">
        <v>22</v>
      </c>
      <c r="F774" s="71" t="s">
        <v>22</v>
      </c>
    </row>
    <row r="775" spans="4:6" x14ac:dyDescent="0.2">
      <c r="D775" s="31" t="s">
        <v>22</v>
      </c>
      <c r="E775" s="20" t="s">
        <v>22</v>
      </c>
      <c r="F775" s="71" t="s">
        <v>22</v>
      </c>
    </row>
    <row r="776" spans="4:6" x14ac:dyDescent="0.2">
      <c r="D776" s="31" t="s">
        <v>22</v>
      </c>
      <c r="E776" s="20" t="s">
        <v>22</v>
      </c>
      <c r="F776" s="71" t="s">
        <v>22</v>
      </c>
    </row>
    <row r="777" spans="4:6" x14ac:dyDescent="0.2">
      <c r="D777" s="31" t="s">
        <v>22</v>
      </c>
      <c r="E777" s="20" t="s">
        <v>22</v>
      </c>
      <c r="F777" s="71" t="s">
        <v>22</v>
      </c>
    </row>
    <row r="778" spans="4:6" x14ac:dyDescent="0.2">
      <c r="D778" s="31" t="s">
        <v>22</v>
      </c>
      <c r="E778" s="20" t="s">
        <v>22</v>
      </c>
      <c r="F778" s="71" t="s">
        <v>22</v>
      </c>
    </row>
    <row r="779" spans="4:6" x14ac:dyDescent="0.2">
      <c r="D779" s="31" t="s">
        <v>22</v>
      </c>
      <c r="E779" s="20" t="s">
        <v>22</v>
      </c>
      <c r="F779" s="71" t="s">
        <v>22</v>
      </c>
    </row>
    <row r="780" spans="4:6" x14ac:dyDescent="0.2">
      <c r="D780" s="31" t="s">
        <v>22</v>
      </c>
      <c r="E780" s="20" t="s">
        <v>22</v>
      </c>
      <c r="F780" s="71" t="s">
        <v>22</v>
      </c>
    </row>
    <row r="781" spans="4:6" x14ac:dyDescent="0.2">
      <c r="D781" s="31" t="s">
        <v>22</v>
      </c>
      <c r="E781" s="20" t="s">
        <v>22</v>
      </c>
      <c r="F781" s="71" t="s">
        <v>22</v>
      </c>
    </row>
    <row r="782" spans="4:6" x14ac:dyDescent="0.2">
      <c r="D782" s="31" t="s">
        <v>22</v>
      </c>
      <c r="E782" s="20" t="s">
        <v>22</v>
      </c>
      <c r="F782" s="71" t="s">
        <v>22</v>
      </c>
    </row>
    <row r="783" spans="4:6" x14ac:dyDescent="0.2">
      <c r="D783" s="31" t="s">
        <v>22</v>
      </c>
      <c r="E783" s="20" t="s">
        <v>22</v>
      </c>
      <c r="F783" s="71" t="s">
        <v>22</v>
      </c>
    </row>
    <row r="784" spans="4:6" x14ac:dyDescent="0.2">
      <c r="D784" s="31" t="s">
        <v>22</v>
      </c>
      <c r="E784" s="20" t="s">
        <v>22</v>
      </c>
      <c r="F784" s="71" t="s">
        <v>22</v>
      </c>
    </row>
    <row r="785" spans="4:6" x14ac:dyDescent="0.2">
      <c r="D785" s="31" t="s">
        <v>22</v>
      </c>
      <c r="E785" s="20" t="s">
        <v>22</v>
      </c>
      <c r="F785" s="71" t="s">
        <v>22</v>
      </c>
    </row>
    <row r="786" spans="4:6" x14ac:dyDescent="0.2">
      <c r="D786" s="31" t="s">
        <v>22</v>
      </c>
      <c r="E786" s="20" t="s">
        <v>22</v>
      </c>
      <c r="F786" s="71" t="s">
        <v>22</v>
      </c>
    </row>
    <row r="787" spans="4:6" x14ac:dyDescent="0.2">
      <c r="D787" s="31" t="s">
        <v>22</v>
      </c>
      <c r="E787" s="20" t="s">
        <v>22</v>
      </c>
      <c r="F787" s="71" t="s">
        <v>22</v>
      </c>
    </row>
    <row r="788" spans="4:6" x14ac:dyDescent="0.2">
      <c r="D788" s="31" t="s">
        <v>22</v>
      </c>
      <c r="E788" s="20" t="s">
        <v>22</v>
      </c>
      <c r="F788" s="71" t="s">
        <v>22</v>
      </c>
    </row>
    <row r="789" spans="4:6" x14ac:dyDescent="0.2">
      <c r="D789" s="31" t="s">
        <v>22</v>
      </c>
      <c r="E789" s="20" t="s">
        <v>22</v>
      </c>
      <c r="F789" s="71" t="s">
        <v>22</v>
      </c>
    </row>
    <row r="790" spans="4:6" x14ac:dyDescent="0.2">
      <c r="D790" s="31" t="s">
        <v>22</v>
      </c>
      <c r="E790" s="20" t="s">
        <v>22</v>
      </c>
      <c r="F790" s="71" t="s">
        <v>22</v>
      </c>
    </row>
    <row r="791" spans="4:6" x14ac:dyDescent="0.2">
      <c r="D791" s="31" t="s">
        <v>22</v>
      </c>
      <c r="E791" s="20" t="s">
        <v>22</v>
      </c>
      <c r="F791" s="71" t="s">
        <v>22</v>
      </c>
    </row>
    <row r="792" spans="4:6" x14ac:dyDescent="0.2">
      <c r="D792" s="31" t="s">
        <v>22</v>
      </c>
      <c r="E792" s="20" t="s">
        <v>22</v>
      </c>
      <c r="F792" s="71" t="s">
        <v>22</v>
      </c>
    </row>
    <row r="793" spans="4:6" x14ac:dyDescent="0.2">
      <c r="D793" s="31" t="s">
        <v>22</v>
      </c>
      <c r="E793" s="20" t="s">
        <v>22</v>
      </c>
      <c r="F793" s="71" t="s">
        <v>22</v>
      </c>
    </row>
    <row r="794" spans="4:6" x14ac:dyDescent="0.2">
      <c r="D794" s="31" t="s">
        <v>22</v>
      </c>
      <c r="E794" s="20" t="s">
        <v>22</v>
      </c>
      <c r="F794" s="71" t="s">
        <v>22</v>
      </c>
    </row>
    <row r="795" spans="4:6" x14ac:dyDescent="0.2">
      <c r="D795" s="31" t="s">
        <v>22</v>
      </c>
      <c r="E795" s="20" t="s">
        <v>22</v>
      </c>
      <c r="F795" s="71" t="s">
        <v>22</v>
      </c>
    </row>
    <row r="796" spans="4:6" x14ac:dyDescent="0.2">
      <c r="D796" s="31" t="s">
        <v>22</v>
      </c>
      <c r="E796" s="20" t="s">
        <v>22</v>
      </c>
      <c r="F796" s="71" t="s">
        <v>22</v>
      </c>
    </row>
    <row r="797" spans="4:6" x14ac:dyDescent="0.2">
      <c r="D797" s="31" t="s">
        <v>22</v>
      </c>
      <c r="E797" s="20" t="s">
        <v>22</v>
      </c>
      <c r="F797" s="71" t="s">
        <v>22</v>
      </c>
    </row>
    <row r="798" spans="4:6" x14ac:dyDescent="0.2">
      <c r="D798" s="31" t="s">
        <v>22</v>
      </c>
      <c r="E798" s="20" t="s">
        <v>22</v>
      </c>
      <c r="F798" s="71" t="s">
        <v>22</v>
      </c>
    </row>
    <row r="799" spans="4:6" x14ac:dyDescent="0.2">
      <c r="D799" s="31" t="s">
        <v>22</v>
      </c>
      <c r="E799" s="20" t="s">
        <v>22</v>
      </c>
      <c r="F799" s="71" t="s">
        <v>22</v>
      </c>
    </row>
    <row r="800" spans="4:6" x14ac:dyDescent="0.2">
      <c r="D800" s="31" t="s">
        <v>22</v>
      </c>
      <c r="E800" s="20" t="s">
        <v>22</v>
      </c>
      <c r="F800" s="71" t="s">
        <v>22</v>
      </c>
    </row>
    <row r="801" spans="4:6" x14ac:dyDescent="0.2">
      <c r="D801" s="31" t="s">
        <v>22</v>
      </c>
      <c r="E801" s="20" t="s">
        <v>22</v>
      </c>
      <c r="F801" s="71" t="s">
        <v>22</v>
      </c>
    </row>
    <row r="802" spans="4:6" x14ac:dyDescent="0.2">
      <c r="D802" s="31" t="s">
        <v>22</v>
      </c>
      <c r="E802" s="20" t="s">
        <v>22</v>
      </c>
      <c r="F802" s="71" t="s">
        <v>22</v>
      </c>
    </row>
    <row r="803" spans="4:6" x14ac:dyDescent="0.2">
      <c r="D803" s="31" t="s">
        <v>22</v>
      </c>
      <c r="E803" s="20" t="s">
        <v>22</v>
      </c>
      <c r="F803" s="71" t="s">
        <v>22</v>
      </c>
    </row>
    <row r="804" spans="4:6" x14ac:dyDescent="0.2">
      <c r="D804" s="31" t="s">
        <v>22</v>
      </c>
      <c r="E804" s="20" t="s">
        <v>22</v>
      </c>
      <c r="F804" s="71" t="s">
        <v>22</v>
      </c>
    </row>
    <row r="805" spans="4:6" x14ac:dyDescent="0.2">
      <c r="D805" s="31" t="s">
        <v>22</v>
      </c>
      <c r="E805" s="20" t="s">
        <v>22</v>
      </c>
      <c r="F805" s="71" t="s">
        <v>22</v>
      </c>
    </row>
    <row r="806" spans="4:6" x14ac:dyDescent="0.2">
      <c r="D806" s="31" t="s">
        <v>22</v>
      </c>
      <c r="E806" s="20" t="s">
        <v>22</v>
      </c>
      <c r="F806" s="71" t="s">
        <v>22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5:J253"/>
  <sheetViews>
    <sheetView tabSelected="1" topLeftCell="A220" zoomScale="115" zoomScaleNormal="115" workbookViewId="0">
      <selection activeCell="D249" sqref="D249"/>
    </sheetView>
  </sheetViews>
  <sheetFormatPr defaultRowHeight="12.75" x14ac:dyDescent="0.2"/>
  <cols>
    <col min="2" max="2" width="10.140625" bestFit="1" customWidth="1"/>
    <col min="3" max="3" width="16.28515625" customWidth="1"/>
    <col min="4" max="4" width="14.42578125" customWidth="1"/>
    <col min="6" max="6" width="8.42578125" customWidth="1"/>
    <col min="7" max="7" width="8.140625" bestFit="1" customWidth="1"/>
    <col min="8" max="8" width="11.28515625" bestFit="1" customWidth="1"/>
  </cols>
  <sheetData>
    <row r="5" spans="2:7" x14ac:dyDescent="0.2">
      <c r="B5" s="220" t="s">
        <v>81</v>
      </c>
      <c r="C5" s="221"/>
      <c r="D5" s="221"/>
      <c r="E5" s="221"/>
      <c r="F5" s="221"/>
      <c r="G5" s="221"/>
    </row>
    <row r="6" spans="2:7" ht="25.5" x14ac:dyDescent="0.2">
      <c r="B6" s="38" t="s">
        <v>34</v>
      </c>
      <c r="C6" s="38" t="s">
        <v>1</v>
      </c>
      <c r="D6" s="38" t="s">
        <v>0</v>
      </c>
      <c r="E6" s="81" t="s">
        <v>20</v>
      </c>
      <c r="F6" s="81" t="s">
        <v>76</v>
      </c>
      <c r="G6" s="82" t="s">
        <v>40</v>
      </c>
    </row>
    <row r="7" spans="2:7" x14ac:dyDescent="0.2">
      <c r="B7" s="39"/>
      <c r="C7" s="39"/>
      <c r="D7" s="40"/>
      <c r="E7" s="41"/>
      <c r="F7" s="42"/>
      <c r="G7" s="43"/>
    </row>
    <row r="8" spans="2:7" x14ac:dyDescent="0.2">
      <c r="B8" s="88" t="s">
        <v>80</v>
      </c>
      <c r="C8" s="89"/>
      <c r="D8" s="90"/>
      <c r="E8" s="91"/>
      <c r="F8" s="92"/>
      <c r="G8" s="93"/>
    </row>
    <row r="9" spans="2:7" x14ac:dyDescent="0.2">
      <c r="B9" s="39">
        <v>43052</v>
      </c>
      <c r="C9" s="39">
        <v>43059</v>
      </c>
      <c r="D9" s="40">
        <v>11778064</v>
      </c>
      <c r="E9" s="79" t="s">
        <v>75</v>
      </c>
      <c r="F9" s="86" t="s">
        <v>129</v>
      </c>
      <c r="G9" s="43">
        <v>575.37125000000003</v>
      </c>
    </row>
    <row r="10" spans="2:7" x14ac:dyDescent="0.2">
      <c r="B10" s="39"/>
      <c r="C10" s="39"/>
      <c r="D10" s="40"/>
      <c r="E10" s="79"/>
      <c r="F10" s="80"/>
      <c r="G10" s="43"/>
    </row>
    <row r="11" spans="2:7" x14ac:dyDescent="0.2">
      <c r="B11" s="69" t="s">
        <v>77</v>
      </c>
      <c r="C11" s="39"/>
      <c r="D11" s="83">
        <v>11778064</v>
      </c>
      <c r="E11" s="84" t="s">
        <v>75</v>
      </c>
      <c r="F11" s="87" t="s">
        <v>129</v>
      </c>
      <c r="G11" s="85">
        <v>575.37125000000003</v>
      </c>
    </row>
    <row r="12" spans="2:7" x14ac:dyDescent="0.2">
      <c r="B12" s="44"/>
      <c r="C12" s="44"/>
      <c r="D12" s="45"/>
      <c r="E12" s="46"/>
      <c r="F12" s="47"/>
      <c r="G12" s="48"/>
    </row>
    <row r="13" spans="2:7" x14ac:dyDescent="0.2">
      <c r="B13" s="94" t="s">
        <v>79</v>
      </c>
      <c r="C13" s="95"/>
      <c r="D13" s="96"/>
      <c r="E13" s="97"/>
      <c r="F13" s="98"/>
      <c r="G13" s="99"/>
    </row>
    <row r="14" spans="2:7" x14ac:dyDescent="0.2">
      <c r="B14" s="44">
        <v>43096</v>
      </c>
      <c r="C14" s="44">
        <v>43098</v>
      </c>
      <c r="D14" s="45">
        <v>129000</v>
      </c>
      <c r="E14" s="46">
        <v>38.089916000000002</v>
      </c>
      <c r="F14" s="47">
        <v>4.913600164</v>
      </c>
      <c r="G14" s="48">
        <v>6.6087413100201751</v>
      </c>
    </row>
    <row r="15" spans="2:7" x14ac:dyDescent="0.2">
      <c r="B15" s="44">
        <v>43097</v>
      </c>
      <c r="C15" s="44">
        <v>43102</v>
      </c>
      <c r="D15" s="45">
        <v>130959</v>
      </c>
      <c r="E15" s="46">
        <v>38.407068000000002</v>
      </c>
      <c r="F15" s="47">
        <v>5.0297522182119998</v>
      </c>
      <c r="G15" s="48">
        <v>6.7868725114181627</v>
      </c>
    </row>
    <row r="16" spans="2:7" x14ac:dyDescent="0.2">
      <c r="B16" s="44">
        <v>43098</v>
      </c>
      <c r="C16" s="44">
        <v>43103</v>
      </c>
      <c r="D16" s="45">
        <v>129500</v>
      </c>
      <c r="E16" s="46">
        <v>38.958168000000001</v>
      </c>
      <c r="F16" s="47">
        <v>5.0450837560000004</v>
      </c>
      <c r="G16" s="48">
        <v>6.8579932794127645</v>
      </c>
    </row>
    <row r="17" spans="2:7" x14ac:dyDescent="0.2">
      <c r="B17" s="44">
        <v>43102</v>
      </c>
      <c r="C17" s="44">
        <v>43104</v>
      </c>
      <c r="D17" s="45">
        <v>125600</v>
      </c>
      <c r="E17" s="46">
        <v>39.094231000000001</v>
      </c>
      <c r="F17" s="47">
        <v>4.9102364135999998</v>
      </c>
      <c r="G17" s="48">
        <v>6.6385931367538689</v>
      </c>
    </row>
    <row r="18" spans="2:7" x14ac:dyDescent="0.2">
      <c r="B18" s="44">
        <v>43103</v>
      </c>
      <c r="C18" s="44">
        <v>43105</v>
      </c>
      <c r="D18" s="45">
        <v>123700</v>
      </c>
      <c r="E18" s="46">
        <v>39.783675000000002</v>
      </c>
      <c r="F18" s="47">
        <v>4.9212415974999999</v>
      </c>
      <c r="G18" s="48">
        <v>6.6615777969543153</v>
      </c>
    </row>
    <row r="19" spans="2:7" x14ac:dyDescent="0.2">
      <c r="B19" s="44">
        <v>43104</v>
      </c>
      <c r="C19" s="44">
        <v>43108</v>
      </c>
      <c r="D19" s="45">
        <v>124400</v>
      </c>
      <c r="E19" s="46">
        <v>39.801586</v>
      </c>
      <c r="F19" s="47">
        <v>4.9513182983999995</v>
      </c>
      <c r="G19" s="48">
        <v>6.7191169743520138</v>
      </c>
    </row>
    <row r="20" spans="2:7" x14ac:dyDescent="0.2">
      <c r="B20" s="44">
        <v>43105</v>
      </c>
      <c r="C20" s="44">
        <v>43109</v>
      </c>
      <c r="D20" s="45">
        <v>124000</v>
      </c>
      <c r="E20" s="46">
        <v>39.711544000000004</v>
      </c>
      <c r="F20" s="47">
        <v>4.9242324560000004</v>
      </c>
      <c r="G20" s="48">
        <v>6.6796411502984272</v>
      </c>
    </row>
    <row r="21" spans="2:7" x14ac:dyDescent="0.2">
      <c r="B21" s="44">
        <v>43108</v>
      </c>
      <c r="C21" s="44">
        <v>43110</v>
      </c>
      <c r="D21" s="45">
        <v>124800</v>
      </c>
      <c r="E21" s="46">
        <v>39.941693999999998</v>
      </c>
      <c r="F21" s="47">
        <v>4.9847244112000002</v>
      </c>
      <c r="G21" s="48">
        <v>6.7370231263684275</v>
      </c>
    </row>
    <row r="22" spans="2:7" x14ac:dyDescent="0.2">
      <c r="B22" s="44">
        <v>43109</v>
      </c>
      <c r="C22" s="44">
        <v>43111</v>
      </c>
      <c r="D22" s="45">
        <v>122200</v>
      </c>
      <c r="E22" s="46">
        <v>40.841636000000001</v>
      </c>
      <c r="F22" s="47">
        <v>4.9908489192000003</v>
      </c>
      <c r="G22" s="48">
        <v>6.7439334088237288</v>
      </c>
    </row>
    <row r="23" spans="2:7" x14ac:dyDescent="0.2">
      <c r="B23" s="44">
        <v>43110</v>
      </c>
      <c r="C23" s="44">
        <v>43112</v>
      </c>
      <c r="D23" s="45">
        <v>120832</v>
      </c>
      <c r="E23" s="46">
        <v>40.741301999999997</v>
      </c>
      <c r="F23" s="47">
        <v>4.9228540032639998</v>
      </c>
      <c r="G23" s="48">
        <v>6.6664676054763348</v>
      </c>
    </row>
    <row r="24" spans="2:7" x14ac:dyDescent="0.2">
      <c r="B24" s="44">
        <v>43111</v>
      </c>
      <c r="C24" s="44">
        <v>43115</v>
      </c>
      <c r="D24" s="45">
        <v>121000</v>
      </c>
      <c r="E24" s="46">
        <v>41.394534</v>
      </c>
      <c r="F24" s="47">
        <v>5.0087396140000005</v>
      </c>
      <c r="G24" s="48">
        <v>6.8782458308157111</v>
      </c>
    </row>
    <row r="25" spans="2:7" x14ac:dyDescent="0.2">
      <c r="B25" s="44">
        <v>43112</v>
      </c>
      <c r="C25" s="44">
        <v>43116</v>
      </c>
      <c r="D25" s="45">
        <v>118900</v>
      </c>
      <c r="E25" s="46">
        <v>41.531438000000001</v>
      </c>
      <c r="F25" s="47">
        <v>4.9380889781999997</v>
      </c>
      <c r="G25" s="48">
        <v>6.816797319436775</v>
      </c>
    </row>
    <row r="26" spans="2:7" x14ac:dyDescent="0.2">
      <c r="B26" s="44">
        <v>43115</v>
      </c>
      <c r="C26" s="44">
        <v>43117</v>
      </c>
      <c r="D26" s="45">
        <v>117400</v>
      </c>
      <c r="E26" s="46">
        <v>41.592402</v>
      </c>
      <c r="F26" s="47">
        <v>4.8829489947999996</v>
      </c>
      <c r="G26" s="48">
        <v>6.725823684297521</v>
      </c>
    </row>
    <row r="27" spans="2:7" x14ac:dyDescent="0.2">
      <c r="B27" s="44">
        <v>43116</v>
      </c>
      <c r="C27" s="44">
        <v>43118</v>
      </c>
      <c r="D27" s="45">
        <v>116300</v>
      </c>
      <c r="E27" s="46">
        <v>40.885399999999997</v>
      </c>
      <c r="F27" s="47">
        <v>4.7549730199999996</v>
      </c>
      <c r="G27" s="48">
        <v>6.5735425727517791</v>
      </c>
    </row>
    <row r="28" spans="2:7" x14ac:dyDescent="0.2">
      <c r="B28" s="44">
        <v>43117</v>
      </c>
      <c r="C28" s="44">
        <v>43119</v>
      </c>
      <c r="D28" s="45">
        <v>120200</v>
      </c>
      <c r="E28" s="46">
        <v>40.404055</v>
      </c>
      <c r="F28" s="47">
        <v>4.8565684110000005</v>
      </c>
      <c r="G28" s="48">
        <v>6.7447641288799396</v>
      </c>
    </row>
    <row r="29" spans="2:7" x14ac:dyDescent="0.2">
      <c r="B29" s="44">
        <v>43118</v>
      </c>
      <c r="C29" s="44">
        <v>43122</v>
      </c>
      <c r="D29" s="45">
        <v>121000</v>
      </c>
      <c r="E29" s="46">
        <v>40.174979</v>
      </c>
      <c r="F29" s="47">
        <v>4.8611734589999998</v>
      </c>
      <c r="G29" s="48">
        <v>6.7371248825445225</v>
      </c>
    </row>
    <row r="30" spans="2:7" x14ac:dyDescent="0.2">
      <c r="B30" s="44">
        <v>43119</v>
      </c>
      <c r="C30" s="44">
        <v>43123</v>
      </c>
      <c r="D30" s="45">
        <v>120300</v>
      </c>
      <c r="E30" s="46">
        <v>40.367148999999998</v>
      </c>
      <c r="F30" s="47">
        <v>4.8561690246999998</v>
      </c>
      <c r="G30" s="48">
        <v>6.7700655579255526</v>
      </c>
    </row>
    <row r="31" spans="2:7" x14ac:dyDescent="0.2">
      <c r="B31" s="44">
        <v>43122</v>
      </c>
      <c r="C31" s="44">
        <v>43124</v>
      </c>
      <c r="D31" s="45">
        <v>120500</v>
      </c>
      <c r="E31" s="46">
        <v>40.036974000000001</v>
      </c>
      <c r="F31" s="47">
        <v>4.8244563670000007</v>
      </c>
      <c r="G31" s="48">
        <v>6.7385367232348639</v>
      </c>
    </row>
    <row r="32" spans="2:7" x14ac:dyDescent="0.2">
      <c r="B32" s="44">
        <v>43123</v>
      </c>
      <c r="C32" s="44">
        <v>43125</v>
      </c>
      <c r="D32" s="45">
        <v>120000</v>
      </c>
      <c r="E32" s="46">
        <v>39.573445999999997</v>
      </c>
      <c r="F32" s="47">
        <v>4.7488145199999998</v>
      </c>
      <c r="G32" s="48">
        <v>6.7421218428338179</v>
      </c>
    </row>
    <row r="33" spans="2:7" x14ac:dyDescent="0.2">
      <c r="B33" s="44">
        <v>43124</v>
      </c>
      <c r="C33" s="44">
        <v>43126</v>
      </c>
      <c r="D33" s="45">
        <v>121300</v>
      </c>
      <c r="E33" s="46">
        <v>39.420541999999998</v>
      </c>
      <c r="F33" s="47">
        <v>4.7817127446000001</v>
      </c>
      <c r="G33" s="48">
        <v>6.8202991650263876</v>
      </c>
    </row>
    <row r="34" spans="2:7" x14ac:dyDescent="0.2">
      <c r="B34" s="44">
        <v>43125</v>
      </c>
      <c r="C34" s="44">
        <v>43129</v>
      </c>
      <c r="D34" s="45">
        <v>120200</v>
      </c>
      <c r="E34" s="46">
        <v>39.323965999999999</v>
      </c>
      <c r="F34" s="47">
        <v>4.7267417132</v>
      </c>
      <c r="G34" s="48">
        <v>6.6974717863266031</v>
      </c>
    </row>
    <row r="35" spans="2:7" x14ac:dyDescent="0.2">
      <c r="B35" s="44">
        <v>43126</v>
      </c>
      <c r="C35" s="44">
        <v>43130</v>
      </c>
      <c r="D35" s="45">
        <v>119000</v>
      </c>
      <c r="E35" s="46">
        <v>39.202758000000003</v>
      </c>
      <c r="F35" s="47">
        <v>4.6651292020000001</v>
      </c>
      <c r="G35" s="48">
        <v>6.5512262350793442</v>
      </c>
    </row>
    <row r="36" spans="2:7" x14ac:dyDescent="0.2">
      <c r="B36" s="44">
        <v>43129</v>
      </c>
      <c r="C36" s="44">
        <v>43131</v>
      </c>
      <c r="D36" s="45">
        <v>119800</v>
      </c>
      <c r="E36" s="46">
        <v>40.164713999999996</v>
      </c>
      <c r="F36" s="47">
        <v>4.8117337371999991</v>
      </c>
      <c r="G36" s="48">
        <v>6.7957527536190936</v>
      </c>
    </row>
    <row r="37" spans="2:7" x14ac:dyDescent="0.2">
      <c r="B37" s="44">
        <v>43130</v>
      </c>
      <c r="C37" s="44">
        <v>43132</v>
      </c>
      <c r="D37" s="45">
        <v>118400</v>
      </c>
      <c r="E37" s="46">
        <v>39.818480000000001</v>
      </c>
      <c r="F37" s="47">
        <v>4.7145090319999996</v>
      </c>
      <c r="G37" s="48">
        <v>6.6881941154773727</v>
      </c>
    </row>
    <row r="38" spans="2:7" x14ac:dyDescent="0.2">
      <c r="B38" s="44">
        <v>43131</v>
      </c>
      <c r="C38" s="44">
        <v>43133</v>
      </c>
      <c r="D38" s="45">
        <v>119900</v>
      </c>
      <c r="E38" s="46">
        <v>39.359065000000001</v>
      </c>
      <c r="F38" s="47">
        <v>4.7191528935000004</v>
      </c>
      <c r="G38" s="48">
        <v>6.7219598226622033</v>
      </c>
    </row>
    <row r="39" spans="2:7" x14ac:dyDescent="0.2">
      <c r="B39" s="44">
        <v>43132</v>
      </c>
      <c r="C39" s="44">
        <v>43136</v>
      </c>
      <c r="D39" s="45">
        <v>120100</v>
      </c>
      <c r="E39" s="46">
        <v>39.384414999999997</v>
      </c>
      <c r="F39" s="47">
        <v>4.7300692414999999</v>
      </c>
      <c r="G39" s="48">
        <v>6.6799438518570833</v>
      </c>
    </row>
    <row r="40" spans="2:7" x14ac:dyDescent="0.2">
      <c r="B40" s="44">
        <v>43133</v>
      </c>
      <c r="C40" s="44">
        <v>43137</v>
      </c>
      <c r="D40" s="45">
        <v>119800</v>
      </c>
      <c r="E40" s="46">
        <v>39.340575000000001</v>
      </c>
      <c r="F40" s="47">
        <v>4.7130018849999997</v>
      </c>
      <c r="G40" s="48">
        <v>6.6082457725743131</v>
      </c>
    </row>
    <row r="41" spans="2:7" x14ac:dyDescent="0.2">
      <c r="B41" s="44">
        <v>43136</v>
      </c>
      <c r="C41" s="44">
        <v>43138</v>
      </c>
      <c r="D41" s="45">
        <v>121600</v>
      </c>
      <c r="E41" s="46">
        <v>38.854737999999998</v>
      </c>
      <c r="F41" s="47">
        <v>4.7247371407999994</v>
      </c>
      <c r="G41" s="48">
        <v>6.5914287678571419</v>
      </c>
    </row>
    <row r="42" spans="2:7" x14ac:dyDescent="0.2">
      <c r="B42" s="44">
        <v>43137</v>
      </c>
      <c r="C42" s="44">
        <v>43139</v>
      </c>
      <c r="D42" s="45">
        <v>122600</v>
      </c>
      <c r="E42" s="46">
        <v>38.615881000000002</v>
      </c>
      <c r="F42" s="47">
        <v>4.7343080106000004</v>
      </c>
      <c r="G42" s="48">
        <v>6.5713193290304668</v>
      </c>
    </row>
    <row r="43" spans="2:7" x14ac:dyDescent="0.2">
      <c r="B43" s="44">
        <v>43138</v>
      </c>
      <c r="C43" s="44">
        <v>43140</v>
      </c>
      <c r="D43" s="45">
        <v>125300</v>
      </c>
      <c r="E43" s="46">
        <v>38.676243999999997</v>
      </c>
      <c r="F43" s="47">
        <v>4.8461343731999991</v>
      </c>
      <c r="G43" s="48">
        <v>6.7504295489622503</v>
      </c>
    </row>
    <row r="44" spans="2:7" x14ac:dyDescent="0.2">
      <c r="B44" s="44">
        <v>43139</v>
      </c>
      <c r="C44" s="44">
        <v>43143</v>
      </c>
      <c r="D44" s="45">
        <v>146999.87691870148</v>
      </c>
      <c r="E44" s="46">
        <v>37.897990999999998</v>
      </c>
      <c r="F44" s="47">
        <v>5.5710006452679375</v>
      </c>
      <c r="G44" s="48">
        <v>7.7091261502332458</v>
      </c>
    </row>
    <row r="45" spans="2:7" x14ac:dyDescent="0.2">
      <c r="B45" s="44">
        <v>43140</v>
      </c>
      <c r="C45" s="44">
        <v>43144</v>
      </c>
      <c r="D45" s="45">
        <v>148075.64011612633</v>
      </c>
      <c r="E45" s="46">
        <v>37.954709000000001</v>
      </c>
      <c r="F45" s="47">
        <v>5.6201684633981817</v>
      </c>
      <c r="G45" s="48">
        <v>7.7669538841850487</v>
      </c>
    </row>
    <row r="46" spans="2:7" x14ac:dyDescent="0.2">
      <c r="B46" s="44">
        <v>43143</v>
      </c>
      <c r="C46" s="44">
        <v>43145</v>
      </c>
      <c r="D46" s="45">
        <v>148771.7221850483</v>
      </c>
      <c r="E46" s="46">
        <v>38.850144999999998</v>
      </c>
      <c r="F46" s="47">
        <v>5.7798036115907232</v>
      </c>
      <c r="G46" s="48">
        <v>8.0286192232099491</v>
      </c>
    </row>
    <row r="47" spans="2:7" x14ac:dyDescent="0.2">
      <c r="B47" s="44">
        <v>43144</v>
      </c>
      <c r="C47" s="44">
        <v>43146</v>
      </c>
      <c r="D47" s="45">
        <v>144595.22977151652</v>
      </c>
      <c r="E47" s="46">
        <v>39.355958999999999</v>
      </c>
      <c r="F47" s="47">
        <v>5.6906845672852651</v>
      </c>
      <c r="G47" s="48">
        <v>7.9412279297842359</v>
      </c>
    </row>
    <row r="48" spans="2:7" x14ac:dyDescent="0.2">
      <c r="B48" s="44">
        <v>43145</v>
      </c>
      <c r="C48" s="44">
        <v>43147</v>
      </c>
      <c r="D48" s="45">
        <v>141747.62130774485</v>
      </c>
      <c r="E48" s="46">
        <v>39.804619000000002</v>
      </c>
      <c r="F48" s="47">
        <v>5.6422106931129479</v>
      </c>
      <c r="G48" s="48">
        <v>7.9339240108430964</v>
      </c>
    </row>
    <row r="49" spans="2:7" x14ac:dyDescent="0.2">
      <c r="B49" s="44">
        <v>43147</v>
      </c>
      <c r="C49" s="44">
        <v>43151</v>
      </c>
      <c r="D49" s="45">
        <v>268012.47899702279</v>
      </c>
      <c r="E49" s="46">
        <v>41.109997999999997</v>
      </c>
      <c r="F49" s="47">
        <v>11.017993108344529</v>
      </c>
      <c r="G49" s="48">
        <v>15.432442713835208</v>
      </c>
    </row>
    <row r="50" spans="2:7" x14ac:dyDescent="0.2">
      <c r="B50" s="44">
        <v>43150</v>
      </c>
      <c r="C50" s="44">
        <v>43152</v>
      </c>
      <c r="D50" s="45">
        <v>135533.50683791426</v>
      </c>
      <c r="E50" s="46">
        <v>40.844301999999999</v>
      </c>
      <c r="F50" s="47">
        <v>5.5357721172087153</v>
      </c>
      <c r="G50" s="48">
        <v>7.7618781329316251</v>
      </c>
    </row>
    <row r="51" spans="2:7" x14ac:dyDescent="0.2">
      <c r="B51" s="44">
        <v>43151</v>
      </c>
      <c r="C51" s="44">
        <v>43153</v>
      </c>
      <c r="D51" s="45">
        <v>169021.382371869</v>
      </c>
      <c r="E51" s="46">
        <v>40.008240999999998</v>
      </c>
      <c r="F51" s="47">
        <v>6.7622488328887664</v>
      </c>
      <c r="G51" s="48">
        <v>9.4293358433896497</v>
      </c>
    </row>
    <row r="52" spans="2:7" x14ac:dyDescent="0.2">
      <c r="B52" s="44">
        <v>43152</v>
      </c>
      <c r="C52" s="44">
        <v>43154</v>
      </c>
      <c r="D52" s="45">
        <v>169589.63846086164</v>
      </c>
      <c r="E52" s="46">
        <v>39.731653000000001</v>
      </c>
      <c r="F52" s="47">
        <v>6.7380773005242895</v>
      </c>
      <c r="G52" s="48">
        <v>9.3910476205190356</v>
      </c>
    </row>
    <row r="53" spans="2:7" x14ac:dyDescent="0.2">
      <c r="B53" s="44">
        <v>43153</v>
      </c>
      <c r="C53" s="44">
        <v>43157</v>
      </c>
      <c r="D53" s="45">
        <v>168958.10218378517</v>
      </c>
      <c r="E53" s="46">
        <v>39.712690000000002</v>
      </c>
      <c r="F53" s="47">
        <v>6.7097813678148643</v>
      </c>
      <c r="G53" s="48">
        <v>9.371856603132878</v>
      </c>
    </row>
    <row r="54" spans="2:7" x14ac:dyDescent="0.2">
      <c r="B54" s="44">
        <v>43154</v>
      </c>
      <c r="C54" s="44">
        <v>43158</v>
      </c>
      <c r="D54" s="45">
        <v>169590.90406462332</v>
      </c>
      <c r="E54" s="46">
        <v>40.013199</v>
      </c>
      <c r="F54" s="47">
        <v>6.7858752257295629</v>
      </c>
      <c r="G54" s="48">
        <v>9.4675613434638048</v>
      </c>
    </row>
    <row r="55" spans="2:7" x14ac:dyDescent="0.2">
      <c r="B55" s="44">
        <v>43157</v>
      </c>
      <c r="C55" s="44">
        <v>43159</v>
      </c>
      <c r="D55" s="45">
        <v>170223.70594546146</v>
      </c>
      <c r="E55" s="46">
        <v>40.473295</v>
      </c>
      <c r="F55" s="47">
        <v>6.8895148995257971</v>
      </c>
      <c r="G55" s="48">
        <v>9.5807457470781756</v>
      </c>
    </row>
    <row r="56" spans="2:7" x14ac:dyDescent="0.2">
      <c r="B56" s="44">
        <v>43158</v>
      </c>
      <c r="C56" s="44">
        <v>43160</v>
      </c>
      <c r="D56" s="45">
        <v>167692.49842210888</v>
      </c>
      <c r="E56" s="46">
        <v>40.561214</v>
      </c>
      <c r="F56" s="47">
        <v>6.8018119474957004</v>
      </c>
      <c r="G56" s="48">
        <v>9.3824557758380855</v>
      </c>
    </row>
    <row r="57" spans="2:7" x14ac:dyDescent="0.2">
      <c r="B57" s="44">
        <v>43159</v>
      </c>
      <c r="C57" s="44">
        <v>43161</v>
      </c>
      <c r="D57" s="45">
        <v>168958.10218378517</v>
      </c>
      <c r="E57" s="46">
        <v>39.498716999999999</v>
      </c>
      <c r="F57" s="47">
        <v>6.673628895816293</v>
      </c>
      <c r="G57" s="48">
        <v>9.1784187360946401</v>
      </c>
    </row>
    <row r="58" spans="2:7" x14ac:dyDescent="0.2">
      <c r="B58" s="44">
        <v>43160</v>
      </c>
      <c r="C58" s="44">
        <v>43164</v>
      </c>
      <c r="D58" s="45">
        <v>176235.32381342386</v>
      </c>
      <c r="E58" s="46">
        <v>37.980251000000003</v>
      </c>
      <c r="F58" s="47">
        <v>6.6934624663019964</v>
      </c>
      <c r="G58" s="48">
        <v>9.2412837684662641</v>
      </c>
    </row>
    <row r="59" spans="2:7" x14ac:dyDescent="0.2">
      <c r="B59" s="44">
        <v>43161</v>
      </c>
      <c r="C59" s="44">
        <v>43165</v>
      </c>
      <c r="D59" s="45">
        <v>184456.68584927305</v>
      </c>
      <c r="E59" s="46">
        <v>36.803584999999998</v>
      </c>
      <c r="F59" s="47">
        <v>6.7886679492738979</v>
      </c>
      <c r="G59" s="48">
        <v>9.4051916271432781</v>
      </c>
    </row>
    <row r="60" spans="2:7" x14ac:dyDescent="0.2">
      <c r="B60" s="44">
        <v>43164</v>
      </c>
      <c r="C60" s="44">
        <v>43166</v>
      </c>
      <c r="D60" s="45">
        <v>187372.63691617525</v>
      </c>
      <c r="E60" s="46">
        <v>36.758916999999997</v>
      </c>
      <c r="F60" s="47">
        <v>6.8876158412747026</v>
      </c>
      <c r="G60" s="48">
        <v>9.5641397048848464</v>
      </c>
    </row>
    <row r="61" spans="2:7" x14ac:dyDescent="0.2">
      <c r="B61" s="44">
        <v>43165</v>
      </c>
      <c r="C61" s="44">
        <v>43167</v>
      </c>
      <c r="D61" s="45">
        <v>187202.41321022977</v>
      </c>
      <c r="E61" s="46">
        <v>37.498359999999998</v>
      </c>
      <c r="F61" s="47">
        <v>7.0197841162278323</v>
      </c>
      <c r="G61" s="48">
        <v>9.7476685182614062</v>
      </c>
    </row>
    <row r="62" spans="2:7" x14ac:dyDescent="0.2">
      <c r="B62" s="44">
        <v>43166</v>
      </c>
      <c r="C62" s="44">
        <v>43168</v>
      </c>
      <c r="D62" s="45">
        <v>183639.10581923017</v>
      </c>
      <c r="E62" s="46">
        <v>37.102162</v>
      </c>
      <c r="F62" s="47">
        <v>6.8134084864421007</v>
      </c>
      <c r="G62" s="48">
        <v>9.4185897893837716</v>
      </c>
    </row>
    <row r="63" spans="2:7" x14ac:dyDescent="0.2">
      <c r="B63" s="44">
        <v>43167</v>
      </c>
      <c r="C63" s="44">
        <v>43171</v>
      </c>
      <c r="D63" s="45">
        <v>184145.3473239007</v>
      </c>
      <c r="E63" s="46">
        <v>37.050257999999999</v>
      </c>
      <c r="F63" s="47">
        <v>6.8226332606520108</v>
      </c>
      <c r="G63" s="48">
        <v>9.4509386727387863</v>
      </c>
    </row>
    <row r="64" spans="2:7" x14ac:dyDescent="0.2">
      <c r="B64" s="44">
        <v>43168</v>
      </c>
      <c r="C64" s="44">
        <v>43172</v>
      </c>
      <c r="D64" s="45">
        <v>186556.32248989402</v>
      </c>
      <c r="E64" s="46">
        <v>37.050597000000003</v>
      </c>
      <c r="F64" s="47">
        <v>6.9120237551769819</v>
      </c>
      <c r="G64" s="48">
        <v>9.6020325378552496</v>
      </c>
    </row>
    <row r="65" spans="2:7" x14ac:dyDescent="0.2">
      <c r="B65" s="44">
        <v>43171</v>
      </c>
      <c r="C65" s="44">
        <v>43173</v>
      </c>
      <c r="D65" s="45">
        <v>185917.19259024749</v>
      </c>
      <c r="E65" s="46">
        <v>37.063842000000001</v>
      </c>
      <c r="F65" s="47">
        <v>6.8908060840503849</v>
      </c>
      <c r="G65" s="48">
        <v>9.640186697325829</v>
      </c>
    </row>
    <row r="66" spans="2:7" x14ac:dyDescent="0.2">
      <c r="B66" s="44">
        <v>43172</v>
      </c>
      <c r="C66" s="44">
        <v>43174</v>
      </c>
      <c r="D66" s="45">
        <v>182879.74356222441</v>
      </c>
      <c r="E66" s="46">
        <v>37.302880000000002</v>
      </c>
      <c r="F66" s="47">
        <v>6.8219417613343101</v>
      </c>
      <c r="G66" s="48">
        <v>9.5218663249807101</v>
      </c>
    </row>
    <row r="67" spans="2:7" x14ac:dyDescent="0.2">
      <c r="B67" s="44">
        <v>43173</v>
      </c>
      <c r="C67" s="44">
        <v>43175</v>
      </c>
      <c r="D67" s="45">
        <v>184778.14920473885</v>
      </c>
      <c r="E67" s="46">
        <v>37.411423999999997</v>
      </c>
      <c r="F67" s="47">
        <v>6.9128143186356272</v>
      </c>
      <c r="G67" s="48">
        <v>9.6379417021035163</v>
      </c>
    </row>
    <row r="68" spans="2:7" x14ac:dyDescent="0.2">
      <c r="B68" s="44">
        <v>43174</v>
      </c>
      <c r="C68" s="44">
        <v>43178</v>
      </c>
      <c r="D68" s="45">
        <v>184778.14920473885</v>
      </c>
      <c r="E68" s="46">
        <v>37.432110999999999</v>
      </c>
      <c r="F68" s="47">
        <v>6.9166368242082275</v>
      </c>
      <c r="G68" s="48">
        <v>9.6499981742676617</v>
      </c>
    </row>
    <row r="69" spans="2:7" x14ac:dyDescent="0.2">
      <c r="B69" s="44">
        <v>43175</v>
      </c>
      <c r="C69" s="44">
        <v>43179</v>
      </c>
      <c r="D69" s="45">
        <v>183512.54544306255</v>
      </c>
      <c r="E69" s="46">
        <v>37.580683000000001</v>
      </c>
      <c r="F69" s="47">
        <v>6.8965274296207086</v>
      </c>
      <c r="G69" s="48">
        <v>9.6806945491561525</v>
      </c>
    </row>
    <row r="70" spans="2:7" x14ac:dyDescent="0.2">
      <c r="B70" s="44">
        <v>43178</v>
      </c>
      <c r="C70" s="44">
        <v>43180</v>
      </c>
      <c r="D70" s="45">
        <v>184942.67769375676</v>
      </c>
      <c r="E70" s="46">
        <v>36.372247000000002</v>
      </c>
      <c r="F70" s="47">
        <v>6.7267813867205923</v>
      </c>
      <c r="G70" s="48">
        <v>9.4120340757222767</v>
      </c>
    </row>
    <row r="71" spans="2:7" x14ac:dyDescent="0.2">
      <c r="B71" s="44">
        <v>43179</v>
      </c>
      <c r="C71" s="44">
        <v>43181</v>
      </c>
      <c r="D71" s="45">
        <v>163579.28619666092</v>
      </c>
      <c r="E71" s="46">
        <v>36.543883999999998</v>
      </c>
      <c r="F71" s="47">
        <v>5.9778230923754583</v>
      </c>
      <c r="G71" s="48">
        <v>8.4105838333782312</v>
      </c>
    </row>
    <row r="72" spans="2:7" x14ac:dyDescent="0.2">
      <c r="B72" s="44">
        <v>43180</v>
      </c>
      <c r="C72" s="44">
        <v>43182</v>
      </c>
      <c r="D72" s="45">
        <v>161680.88055414648</v>
      </c>
      <c r="E72" s="46">
        <v>36.543883999999998</v>
      </c>
      <c r="F72" s="47">
        <v>5.9084479767904661</v>
      </c>
      <c r="G72" s="48">
        <v>8.3334941382067473</v>
      </c>
    </row>
    <row r="73" spans="2:7" x14ac:dyDescent="0.2">
      <c r="B73" s="44">
        <v>43181</v>
      </c>
      <c r="C73" s="44">
        <v>43185</v>
      </c>
      <c r="D73" s="45">
        <v>158516.87114995575</v>
      </c>
      <c r="E73" s="46">
        <v>36.543883999999998</v>
      </c>
      <c r="F73" s="47">
        <v>5.79282278414881</v>
      </c>
      <c r="G73" s="48">
        <v>8.1888919300917866</v>
      </c>
    </row>
    <row r="74" spans="2:7" x14ac:dyDescent="0.2">
      <c r="B74" s="44">
        <v>43182</v>
      </c>
      <c r="C74" s="44">
        <v>43186</v>
      </c>
      <c r="D74" s="45">
        <v>165351.13146300774</v>
      </c>
      <c r="E74" s="46">
        <v>35.495904000000003</v>
      </c>
      <c r="F74" s="47">
        <v>5.8692885215041839</v>
      </c>
      <c r="G74" s="48">
        <v>8.347728472055616</v>
      </c>
    </row>
    <row r="75" spans="2:7" x14ac:dyDescent="0.2">
      <c r="B75" s="44">
        <v>43185</v>
      </c>
      <c r="C75" s="44">
        <v>43187</v>
      </c>
      <c r="D75" s="45">
        <v>163940.61607061949</v>
      </c>
      <c r="E75" s="46">
        <v>35.686571000000001</v>
      </c>
      <c r="F75" s="47">
        <v>5.8504790679897836</v>
      </c>
      <c r="G75" s="48">
        <v>8.289732107953105</v>
      </c>
    </row>
    <row r="76" spans="2:7" x14ac:dyDescent="0.2">
      <c r="B76" s="44">
        <v>43186</v>
      </c>
      <c r="C76" s="44">
        <v>43188</v>
      </c>
      <c r="D76" s="45">
        <v>164781.60977025339</v>
      </c>
      <c r="E76" s="46">
        <v>36.122903999999998</v>
      </c>
      <c r="F76" s="47">
        <v>5.9523909034982063</v>
      </c>
      <c r="G76" s="48">
        <v>8.3966571740673235</v>
      </c>
    </row>
    <row r="77" spans="2:7" x14ac:dyDescent="0.2">
      <c r="B77" s="44">
        <v>43187</v>
      </c>
      <c r="C77" s="44">
        <v>43193</v>
      </c>
      <c r="D77" s="45">
        <v>162819.92393965516</v>
      </c>
      <c r="E77" s="46">
        <v>35.197020999999999</v>
      </c>
      <c r="F77" s="47">
        <v>5.7307769149243262</v>
      </c>
      <c r="G77" s="48">
        <v>8.0431947819262124</v>
      </c>
    </row>
    <row r="78" spans="2:7" x14ac:dyDescent="0.2">
      <c r="B78" s="44">
        <v>43188</v>
      </c>
      <c r="C78" s="44">
        <v>43194</v>
      </c>
      <c r="D78" s="45">
        <v>166933.13616510309</v>
      </c>
      <c r="E78" s="46">
        <v>36.018749999999997</v>
      </c>
      <c r="F78" s="47">
        <v>6.012723531048688</v>
      </c>
      <c r="G78" s="48">
        <v>8.4513639725164182</v>
      </c>
    </row>
    <row r="79" spans="2:7" x14ac:dyDescent="0.2">
      <c r="B79" s="44">
        <v>43193</v>
      </c>
      <c r="C79" s="44">
        <v>43195</v>
      </c>
      <c r="D79" s="45">
        <v>163326.16544432566</v>
      </c>
      <c r="E79" s="46">
        <v>36.385356000000002</v>
      </c>
      <c r="F79" s="47">
        <v>5.9426813066085682</v>
      </c>
      <c r="G79" s="48">
        <v>8.3682048494074319</v>
      </c>
    </row>
    <row r="80" spans="2:7" x14ac:dyDescent="0.2">
      <c r="B80" s="44">
        <v>43194</v>
      </c>
      <c r="C80" s="44">
        <v>43196</v>
      </c>
      <c r="D80" s="45">
        <v>162566.80318731989</v>
      </c>
      <c r="E80" s="46">
        <v>35.388829000000001</v>
      </c>
      <c r="F80" s="47">
        <v>5.7530494318745991</v>
      </c>
      <c r="G80" s="48">
        <v>8.0479104694309562</v>
      </c>
    </row>
    <row r="81" spans="2:7" x14ac:dyDescent="0.2">
      <c r="B81" s="44">
        <v>43195</v>
      </c>
      <c r="C81" s="44">
        <v>43199</v>
      </c>
      <c r="D81" s="45">
        <v>166363.61447234877</v>
      </c>
      <c r="E81" s="46">
        <v>36.295791000000001</v>
      </c>
      <c r="F81" s="47">
        <v>6.0382996136948268</v>
      </c>
      <c r="G81" s="48">
        <v>8.5100401393741762</v>
      </c>
    </row>
    <row r="82" spans="2:7" x14ac:dyDescent="0.2">
      <c r="B82" s="44">
        <v>43196</v>
      </c>
      <c r="C82" s="44">
        <v>43200</v>
      </c>
      <c r="D82" s="45">
        <v>162213.06693593136</v>
      </c>
      <c r="E82" s="46">
        <v>35.793337000000001</v>
      </c>
      <c r="F82" s="47">
        <v>5.8061476034432298</v>
      </c>
      <c r="G82" s="48">
        <v>8.2071481668546866</v>
      </c>
    </row>
    <row r="83" spans="2:7" x14ac:dyDescent="0.2">
      <c r="B83" s="44">
        <v>43199</v>
      </c>
      <c r="C83" s="44">
        <v>43201</v>
      </c>
      <c r="D83" s="45">
        <v>165351.13146300774</v>
      </c>
      <c r="E83" s="46">
        <v>35.749969</v>
      </c>
      <c r="F83" s="47">
        <v>5.911298456719333</v>
      </c>
      <c r="G83" s="48">
        <v>8.3616915254508122</v>
      </c>
    </row>
    <row r="84" spans="2:7" x14ac:dyDescent="0.2">
      <c r="B84" s="44">
        <v>43200</v>
      </c>
      <c r="C84" s="44">
        <v>43202</v>
      </c>
      <c r="D84" s="45">
        <v>163009.7645039066</v>
      </c>
      <c r="E84" s="46">
        <v>36.999332000000003</v>
      </c>
      <c r="F84" s="47">
        <v>6.0312530289237367</v>
      </c>
      <c r="G84" s="48">
        <v>8.5495108032062586</v>
      </c>
    </row>
    <row r="85" spans="2:7" x14ac:dyDescent="0.2">
      <c r="B85" s="44">
        <v>43201</v>
      </c>
      <c r="C85" s="44">
        <v>43203</v>
      </c>
      <c r="D85" s="45">
        <v>157567.66832869852</v>
      </c>
      <c r="E85" s="46">
        <v>37.065224000000001</v>
      </c>
      <c r="F85" s="47">
        <v>5.8402815545627975</v>
      </c>
      <c r="G85" s="48">
        <v>8.3100183861139971</v>
      </c>
    </row>
    <row r="86" spans="2:7" x14ac:dyDescent="0.2">
      <c r="B86" s="44">
        <v>43202</v>
      </c>
      <c r="C86" s="44">
        <v>43206</v>
      </c>
      <c r="D86" s="45">
        <v>156808.30607169276</v>
      </c>
      <c r="E86" s="46">
        <v>37.146352</v>
      </c>
      <c r="F86" s="47">
        <v>5.8248571666647164</v>
      </c>
      <c r="G86" s="48">
        <v>8.2963346159561819</v>
      </c>
    </row>
    <row r="87" spans="2:7" x14ac:dyDescent="0.2">
      <c r="B87" s="44">
        <v>43203</v>
      </c>
      <c r="C87" s="44">
        <v>43207</v>
      </c>
      <c r="D87" s="45">
        <v>155352.86174576503</v>
      </c>
      <c r="E87" s="46">
        <v>37.871979000000003</v>
      </c>
      <c r="F87" s="47">
        <v>5.883520950427398</v>
      </c>
      <c r="G87" s="48">
        <v>8.4285084415522054</v>
      </c>
    </row>
    <row r="88" spans="2:7" x14ac:dyDescent="0.2">
      <c r="B88" s="44">
        <v>43206</v>
      </c>
      <c r="C88" s="44">
        <v>43208</v>
      </c>
      <c r="D88" s="45">
        <v>153437.37045246793</v>
      </c>
      <c r="E88" s="46">
        <v>37.690513000000003</v>
      </c>
      <c r="F88" s="47">
        <v>5.7831338385264397</v>
      </c>
      <c r="G88" s="48">
        <v>8.2627992652158309</v>
      </c>
    </row>
    <row r="89" spans="2:7" x14ac:dyDescent="0.2">
      <c r="B89" s="44">
        <v>43207</v>
      </c>
      <c r="C89" s="44">
        <v>43209</v>
      </c>
      <c r="D89" s="45">
        <v>155099.74099342976</v>
      </c>
      <c r="E89" s="46">
        <v>37.582645999999997</v>
      </c>
      <c r="F89" s="47">
        <v>5.8290592932496388</v>
      </c>
      <c r="G89" s="48">
        <v>8.2852088130875945</v>
      </c>
    </row>
    <row r="90" spans="2:7" x14ac:dyDescent="0.2">
      <c r="B90" s="44">
        <v>43208</v>
      </c>
      <c r="C90" s="44">
        <v>43210</v>
      </c>
      <c r="D90" s="45">
        <v>105965.20615387101</v>
      </c>
      <c r="E90" s="46">
        <v>38.918013000000002</v>
      </c>
      <c r="F90" s="47">
        <v>4.1239559034459132</v>
      </c>
      <c r="G90" s="48">
        <v>5.8529027400568161</v>
      </c>
    </row>
    <row r="91" spans="2:7" x14ac:dyDescent="0.2">
      <c r="B91" s="44">
        <v>43209</v>
      </c>
      <c r="C91" s="44">
        <v>43213</v>
      </c>
      <c r="D91" s="45">
        <v>146430.35522594713</v>
      </c>
      <c r="E91" s="46">
        <v>39.690165999999998</v>
      </c>
      <c r="F91" s="47">
        <v>5.8118457391586906</v>
      </c>
      <c r="G91" s="48">
        <v>8.1409792777094978</v>
      </c>
    </row>
    <row r="92" spans="2:7" x14ac:dyDescent="0.2">
      <c r="B92" s="44">
        <v>43210</v>
      </c>
      <c r="C92" s="44">
        <v>43214</v>
      </c>
      <c r="D92" s="45">
        <v>147310.58264219301</v>
      </c>
      <c r="E92" s="46">
        <v>39.806922999999998</v>
      </c>
      <c r="F92" s="47">
        <v>5.8639816531247941</v>
      </c>
      <c r="G92" s="48">
        <v>8.1773546511266382</v>
      </c>
    </row>
    <row r="93" spans="2:7" x14ac:dyDescent="0.2">
      <c r="B93" s="44">
        <v>43213</v>
      </c>
      <c r="C93" s="44">
        <v>43215</v>
      </c>
      <c r="D93" s="45">
        <v>148265.48068037778</v>
      </c>
      <c r="E93" s="46">
        <v>39.699753000000001</v>
      </c>
      <c r="F93" s="47">
        <v>5.8861035942391506</v>
      </c>
      <c r="G93" s="48">
        <v>8.2277089200968252</v>
      </c>
    </row>
    <row r="94" spans="2:7" x14ac:dyDescent="0.2">
      <c r="B94" s="44">
        <v>43214</v>
      </c>
      <c r="C94" s="44">
        <v>43216</v>
      </c>
      <c r="D94" s="45">
        <v>150543.56745139509</v>
      </c>
      <c r="E94" s="46">
        <v>39.661701000000001</v>
      </c>
      <c r="F94" s="47">
        <v>5.9708145925324452</v>
      </c>
      <c r="G94" s="48">
        <v>8.3222718791979435</v>
      </c>
    </row>
    <row r="95" spans="2:7" x14ac:dyDescent="0.2">
      <c r="B95" s="44">
        <v>43215</v>
      </c>
      <c r="C95" s="44">
        <v>43217</v>
      </c>
      <c r="D95" s="45">
        <v>149341.24387780263</v>
      </c>
      <c r="E95" s="46">
        <v>38.971877999999997</v>
      </c>
      <c r="F95" s="47">
        <v>5.8201093695758503</v>
      </c>
      <c r="G95" s="48">
        <v>8.1082595942797013</v>
      </c>
    </row>
    <row r="96" spans="2:7" x14ac:dyDescent="0.2">
      <c r="B96" s="44">
        <v>43216</v>
      </c>
      <c r="C96" s="44">
        <v>43220</v>
      </c>
      <c r="D96" s="45">
        <v>152758.37403432862</v>
      </c>
      <c r="E96" s="46">
        <v>39.142305</v>
      </c>
      <c r="F96" s="47">
        <v>5.979315500557651</v>
      </c>
      <c r="G96" s="48">
        <v>8.2439195750114038</v>
      </c>
    </row>
    <row r="97" spans="2:7" x14ac:dyDescent="0.2">
      <c r="B97" s="44">
        <v>43217</v>
      </c>
      <c r="C97" s="44">
        <v>43221</v>
      </c>
      <c r="D97" s="45">
        <v>150733.40801564654</v>
      </c>
      <c r="E97" s="46">
        <v>39.450612</v>
      </c>
      <c r="F97" s="47">
        <v>5.9465258278648427</v>
      </c>
      <c r="G97" s="48">
        <v>8.1857322528225787</v>
      </c>
    </row>
    <row r="98" spans="2:7" x14ac:dyDescent="0.2">
      <c r="B98" s="44">
        <v>43220</v>
      </c>
      <c r="C98" s="44">
        <v>43222</v>
      </c>
      <c r="D98" s="45">
        <v>151049.80895606562</v>
      </c>
      <c r="E98" s="46">
        <v>39.675006000000003</v>
      </c>
      <c r="F98" s="47">
        <v>5.9929027094326388</v>
      </c>
      <c r="G98" s="48">
        <v>8.1669420504643746</v>
      </c>
    </row>
    <row r="99" spans="2:7" x14ac:dyDescent="0.2">
      <c r="B99" s="44">
        <v>43221</v>
      </c>
      <c r="C99" s="44">
        <v>43223</v>
      </c>
      <c r="D99" s="45">
        <v>152505.25328199335</v>
      </c>
      <c r="E99" s="46">
        <v>39.486629000000001</v>
      </c>
      <c r="F99" s="47">
        <v>6.0219189896989853</v>
      </c>
      <c r="G99" s="48">
        <v>8.1908573951266384</v>
      </c>
    </row>
    <row r="100" spans="2:7" x14ac:dyDescent="0.2">
      <c r="B100" s="44">
        <v>43222</v>
      </c>
      <c r="C100" s="44">
        <v>43224</v>
      </c>
      <c r="D100" s="45">
        <v>155795.82306235173</v>
      </c>
      <c r="E100" s="46">
        <v>40.047620000000002</v>
      </c>
      <c r="F100" s="47">
        <v>6.2392525523901785</v>
      </c>
      <c r="G100" s="48">
        <v>8.474365934924684</v>
      </c>
    </row>
    <row r="101" spans="2:7" x14ac:dyDescent="0.2">
      <c r="B101" s="44">
        <v>43223</v>
      </c>
      <c r="C101" s="44">
        <v>43228</v>
      </c>
      <c r="D101" s="45">
        <v>151302.92970840089</v>
      </c>
      <c r="E101" s="46">
        <v>40.327024000000002</v>
      </c>
      <c r="F101" s="47">
        <v>6.1015975104228763</v>
      </c>
      <c r="G101" s="48">
        <v>8.276157175477783</v>
      </c>
    </row>
    <row r="102" spans="2:7" x14ac:dyDescent="0.2">
      <c r="B102" s="44">
        <v>43224</v>
      </c>
      <c r="C102" s="44">
        <v>43229</v>
      </c>
      <c r="D102" s="45">
        <v>153074.77497474768</v>
      </c>
      <c r="E102" s="46">
        <v>40.492595000000001</v>
      </c>
      <c r="F102" s="47">
        <v>6.1983955005704745</v>
      </c>
      <c r="G102" s="48">
        <v>8.396633524476556</v>
      </c>
    </row>
    <row r="103" spans="2:7" x14ac:dyDescent="0.2">
      <c r="B103" s="44">
        <v>43228</v>
      </c>
      <c r="C103" s="44">
        <v>43230</v>
      </c>
      <c r="D103" s="45">
        <v>149910.76557055695</v>
      </c>
      <c r="E103" s="46">
        <v>40.529975</v>
      </c>
      <c r="F103" s="47">
        <v>6.0758802136074159</v>
      </c>
      <c r="G103" s="48">
        <v>8.2373638568404743</v>
      </c>
    </row>
    <row r="104" spans="2:7" x14ac:dyDescent="0.2">
      <c r="B104" s="44">
        <v>43229</v>
      </c>
      <c r="C104" s="44">
        <v>43231</v>
      </c>
      <c r="D104" s="45">
        <v>152378.69290582574</v>
      </c>
      <c r="E104" s="46">
        <v>40.792543000000002</v>
      </c>
      <c r="F104" s="47">
        <v>6.2159150154465719</v>
      </c>
      <c r="G104" s="48">
        <v>8.3908131515182109</v>
      </c>
    </row>
    <row r="105" spans="2:7" x14ac:dyDescent="0.2">
      <c r="B105" s="44">
        <v>43230</v>
      </c>
      <c r="C105" s="44">
        <v>43234</v>
      </c>
      <c r="D105" s="45">
        <v>148158.53716251612</v>
      </c>
      <c r="E105" s="46">
        <v>41.556756999999998</v>
      </c>
      <c r="F105" s="47">
        <v>6.1569889591400333</v>
      </c>
      <c r="G105" s="48">
        <v>8.3377186354365929</v>
      </c>
    </row>
    <row r="106" spans="2:7" x14ac:dyDescent="0.2">
      <c r="B106" s="44">
        <v>43231</v>
      </c>
      <c r="C106" s="44">
        <v>43235</v>
      </c>
      <c r="D106" s="45">
        <v>144595.22977151652</v>
      </c>
      <c r="E106" s="46">
        <v>42.283974000000001</v>
      </c>
      <c r="F106" s="47">
        <v>6.1140615689847113</v>
      </c>
      <c r="G106" s="48">
        <v>8.3054553232124313</v>
      </c>
    </row>
    <row r="107" spans="2:7" x14ac:dyDescent="0.2">
      <c r="B107" s="44">
        <v>43234</v>
      </c>
      <c r="C107" s="44">
        <v>43236</v>
      </c>
      <c r="D107" s="45">
        <v>144851.51453325598</v>
      </c>
      <c r="E107" s="46">
        <v>42.306435999999998</v>
      </c>
      <c r="F107" s="47">
        <v>6.128151961906144</v>
      </c>
      <c r="G107" s="48">
        <v>8.2835243702409596</v>
      </c>
    </row>
    <row r="108" spans="2:7" x14ac:dyDescent="0.2">
      <c r="B108" s="44">
        <v>43235</v>
      </c>
      <c r="C108" s="44">
        <v>43237</v>
      </c>
      <c r="D108" s="45">
        <v>143772.58732642693</v>
      </c>
      <c r="E108" s="46">
        <v>42.198172</v>
      </c>
      <c r="F108" s="47">
        <v>6.0669410016874652</v>
      </c>
      <c r="G108" s="48">
        <v>8.1891615966600302</v>
      </c>
    </row>
    <row r="109" spans="2:7" x14ac:dyDescent="0.2">
      <c r="B109" s="44">
        <v>43236</v>
      </c>
      <c r="C109" s="44">
        <v>43238</v>
      </c>
      <c r="D109" s="45">
        <v>145228.03165235466</v>
      </c>
      <c r="E109" s="46">
        <v>43.269312999999997</v>
      </c>
      <c r="F109" s="47">
        <v>6.2839177907415218</v>
      </c>
      <c r="G109" s="48">
        <v>8.492927636085474</v>
      </c>
    </row>
    <row r="110" spans="2:7" x14ac:dyDescent="0.2">
      <c r="B110" s="44">
        <v>43237</v>
      </c>
      <c r="C110" s="44">
        <v>43241</v>
      </c>
      <c r="D110" s="45">
        <v>141304.65999115817</v>
      </c>
      <c r="E110" s="46">
        <v>43.292566999999998</v>
      </c>
      <c r="F110" s="47">
        <v>6.1174420928813138</v>
      </c>
      <c r="G110" s="48">
        <v>8.2450858684270276</v>
      </c>
    </row>
    <row r="111" spans="2:7" x14ac:dyDescent="0.2">
      <c r="B111" s="44">
        <v>43238</v>
      </c>
      <c r="C111" s="44">
        <v>43242</v>
      </c>
      <c r="D111" s="45">
        <v>140924.97886265526</v>
      </c>
      <c r="E111" s="46">
        <v>43.357438999999999</v>
      </c>
      <c r="F111" s="47">
        <v>6.1101468074157461</v>
      </c>
      <c r="G111" s="48">
        <v>8.1932902106790024</v>
      </c>
    </row>
    <row r="112" spans="2:7" x14ac:dyDescent="0.2">
      <c r="B112" s="44">
        <v>43241</v>
      </c>
      <c r="C112" s="44">
        <v>43243</v>
      </c>
      <c r="D112" s="45">
        <v>142380.42318858299</v>
      </c>
      <c r="E112" s="46">
        <v>43.674793000000001</v>
      </c>
      <c r="F112" s="47">
        <v>6.2184361428156443</v>
      </c>
      <c r="G112" s="48">
        <v>8.3530599906155736</v>
      </c>
    </row>
    <row r="113" spans="2:7" x14ac:dyDescent="0.2">
      <c r="B113" s="44">
        <v>43242</v>
      </c>
      <c r="C113" s="44">
        <v>43244</v>
      </c>
      <c r="D113" s="45">
        <v>140671.85811032</v>
      </c>
      <c r="E113" s="46">
        <v>43.867919000000001</v>
      </c>
      <c r="F113" s="47">
        <v>6.1709823099648915</v>
      </c>
      <c r="G113" s="48">
        <v>8.2312680767813937</v>
      </c>
    </row>
    <row r="114" spans="2:7" x14ac:dyDescent="0.2">
      <c r="B114" s="44">
        <v>43243</v>
      </c>
      <c r="C114" s="44">
        <v>43245</v>
      </c>
      <c r="D114" s="45">
        <v>167910.81507099804</v>
      </c>
      <c r="E114" s="46">
        <v>43.104239</v>
      </c>
      <c r="F114" s="47">
        <v>7.2376685363069821</v>
      </c>
      <c r="G114" s="48">
        <v>9.6876829119329422</v>
      </c>
    </row>
    <row r="115" spans="2:7" x14ac:dyDescent="0.2">
      <c r="B115" s="44">
        <v>43244</v>
      </c>
      <c r="C115" s="44">
        <v>43249</v>
      </c>
      <c r="D115" s="45">
        <v>149088.12312546736</v>
      </c>
      <c r="E115" s="46">
        <v>42.928342000000001</v>
      </c>
      <c r="F115" s="47">
        <v>6.4001065704700517</v>
      </c>
      <c r="G115" s="48">
        <v>8.5209771504036382</v>
      </c>
    </row>
    <row r="116" spans="2:7" x14ac:dyDescent="0.2">
      <c r="B116" s="44">
        <v>43245</v>
      </c>
      <c r="C116" s="44">
        <v>43250</v>
      </c>
      <c r="D116" s="45">
        <v>151663.62678047863</v>
      </c>
      <c r="E116" s="46">
        <v>42.435972999999997</v>
      </c>
      <c r="F116" s="47">
        <v>6.4359942039403473</v>
      </c>
      <c r="G116" s="48">
        <v>8.5239302975146902</v>
      </c>
    </row>
    <row r="117" spans="2:7" x14ac:dyDescent="0.2">
      <c r="B117" s="44">
        <v>43249</v>
      </c>
      <c r="C117" s="44">
        <v>43251</v>
      </c>
      <c r="D117" s="45">
        <v>145687.44581784317</v>
      </c>
      <c r="E117" s="46">
        <v>42.260733999999999</v>
      </c>
      <c r="F117" s="47">
        <v>6.1568590276491628</v>
      </c>
      <c r="G117" s="48">
        <v>8.1840467829951908</v>
      </c>
    </row>
    <row r="118" spans="2:7" x14ac:dyDescent="0.2">
      <c r="B118" s="44">
        <v>43250</v>
      </c>
      <c r="C118" s="44">
        <v>43252</v>
      </c>
      <c r="D118" s="45">
        <v>150606.84763947892</v>
      </c>
      <c r="E118" s="46">
        <v>42.123227</v>
      </c>
      <c r="F118" s="47">
        <v>6.3440470636740667</v>
      </c>
      <c r="G118" s="48">
        <v>8.4328677799710015</v>
      </c>
    </row>
    <row r="119" spans="2:7" x14ac:dyDescent="0.2">
      <c r="B119" s="44">
        <v>43251</v>
      </c>
      <c r="C119" s="44">
        <v>43255</v>
      </c>
      <c r="D119" s="45">
        <v>151872.45140115521</v>
      </c>
      <c r="E119" s="46">
        <v>42.69679</v>
      </c>
      <c r="F119" s="47">
        <v>6.4844667970622103</v>
      </c>
      <c r="G119" s="48">
        <v>8.6609672288771584</v>
      </c>
    </row>
    <row r="120" spans="2:7" x14ac:dyDescent="0.2">
      <c r="B120" s="44">
        <v>43252</v>
      </c>
      <c r="C120" s="44">
        <v>43256</v>
      </c>
      <c r="D120" s="45">
        <v>149974.04575864077</v>
      </c>
      <c r="E120" s="46">
        <v>42.990504999999999</v>
      </c>
      <c r="F120" s="47">
        <v>6.4474605968589556</v>
      </c>
      <c r="G120" s="48">
        <v>8.5834519923544885</v>
      </c>
    </row>
    <row r="121" spans="2:7" x14ac:dyDescent="0.2">
      <c r="B121" s="44">
        <v>43255</v>
      </c>
      <c r="C121" s="44">
        <v>43257</v>
      </c>
      <c r="D121" s="45">
        <v>149341.24387780263</v>
      </c>
      <c r="E121" s="46">
        <v>43.219577999999998</v>
      </c>
      <c r="F121" s="47">
        <v>6.4544661711955937</v>
      </c>
      <c r="G121" s="48">
        <v>8.6370474219104949</v>
      </c>
    </row>
    <row r="122" spans="2:7" x14ac:dyDescent="0.2">
      <c r="B122" s="44">
        <v>43256</v>
      </c>
      <c r="C122" s="44">
        <v>43258</v>
      </c>
      <c r="D122" s="45">
        <v>149341.24387780263</v>
      </c>
      <c r="E122" s="46">
        <v>43.391125000000002</v>
      </c>
      <c r="F122" s="47">
        <v>6.4800852135591001</v>
      </c>
      <c r="G122" s="48">
        <v>8.68993506873705</v>
      </c>
    </row>
    <row r="123" spans="2:7" x14ac:dyDescent="0.2">
      <c r="B123" s="44">
        <v>43257</v>
      </c>
      <c r="C123" s="44">
        <v>43259</v>
      </c>
      <c r="D123" s="45">
        <v>144088.98826684599</v>
      </c>
      <c r="E123" s="46">
        <v>44.424422999999997</v>
      </c>
      <c r="F123" s="47">
        <v>6.4010707972102843</v>
      </c>
      <c r="G123" s="48">
        <v>8.5857020513827411</v>
      </c>
    </row>
    <row r="124" spans="2:7" x14ac:dyDescent="0.2">
      <c r="B124" s="44">
        <v>43258</v>
      </c>
      <c r="C124" s="44">
        <v>43262</v>
      </c>
      <c r="D124" s="45">
        <v>143013.22506942117</v>
      </c>
      <c r="E124" s="46">
        <v>44.712536</v>
      </c>
      <c r="F124" s="47">
        <v>6.3944846071944772</v>
      </c>
      <c r="G124" s="48">
        <v>8.5785940091126847</v>
      </c>
    </row>
    <row r="125" spans="2:7" x14ac:dyDescent="0.2">
      <c r="B125" s="44">
        <v>43259</v>
      </c>
      <c r="C125" s="44">
        <v>43263</v>
      </c>
      <c r="D125" s="45">
        <v>144816.71042980987</v>
      </c>
      <c r="E125" s="46">
        <v>44.254327000000004</v>
      </c>
      <c r="F125" s="47">
        <v>6.4087666912269974</v>
      </c>
      <c r="G125" s="48">
        <v>8.5741736014785168</v>
      </c>
    </row>
    <row r="126" spans="2:7" x14ac:dyDescent="0.2">
      <c r="B126" s="44">
        <v>43262</v>
      </c>
      <c r="C126" s="44">
        <v>43264</v>
      </c>
      <c r="D126" s="45">
        <v>144816.71042980987</v>
      </c>
      <c r="E126" s="46">
        <v>44.279165999999996</v>
      </c>
      <c r="F126" s="47">
        <v>6.4123637934973621</v>
      </c>
      <c r="G126" s="48">
        <v>8.5893284585030898</v>
      </c>
    </row>
    <row r="127" spans="2:7" x14ac:dyDescent="0.2">
      <c r="B127" s="44">
        <v>43263</v>
      </c>
      <c r="C127" s="44">
        <v>43265</v>
      </c>
      <c r="D127" s="45">
        <v>146493.63541403096</v>
      </c>
      <c r="E127" s="46">
        <v>43.907423000000001</v>
      </c>
      <c r="F127" s="47">
        <v>6.4321586497335179</v>
      </c>
      <c r="G127" s="48">
        <v>8.6112296899814424</v>
      </c>
    </row>
    <row r="128" spans="2:7" x14ac:dyDescent="0.2">
      <c r="B128" s="44">
        <v>43264</v>
      </c>
      <c r="C128" s="44">
        <v>43266</v>
      </c>
      <c r="D128" s="45">
        <v>145544.43259277375</v>
      </c>
      <c r="E128" s="46">
        <v>43.875539000000003</v>
      </c>
      <c r="F128" s="47">
        <v>6.3858410612589962</v>
      </c>
      <c r="G128" s="48">
        <v>8.4935032632268612</v>
      </c>
    </row>
    <row r="129" spans="2:7" x14ac:dyDescent="0.2">
      <c r="B129" s="44">
        <v>43265</v>
      </c>
      <c r="C129" s="44">
        <v>43269</v>
      </c>
      <c r="D129" s="45">
        <v>145544.43259277375</v>
      </c>
      <c r="E129" s="46">
        <v>43.625239000000001</v>
      </c>
      <c r="F129" s="47">
        <v>6.3494112897810258</v>
      </c>
      <c r="G129" s="48">
        <v>8.4355130290675486</v>
      </c>
    </row>
    <row r="130" spans="2:7" x14ac:dyDescent="0.2">
      <c r="B130" s="44">
        <v>43266</v>
      </c>
      <c r="C130" s="44">
        <v>43270</v>
      </c>
      <c r="D130" s="45">
        <v>150353.72688714365</v>
      </c>
      <c r="E130" s="46">
        <v>43.049405999999998</v>
      </c>
      <c r="F130" s="47">
        <v>6.4726392651796436</v>
      </c>
      <c r="G130" s="48">
        <v>8.5707609009239363</v>
      </c>
    </row>
    <row r="131" spans="2:7" x14ac:dyDescent="0.2">
      <c r="B131" s="44">
        <v>43269</v>
      </c>
      <c r="C131" s="44">
        <v>43271</v>
      </c>
      <c r="D131" s="45">
        <v>153454.45610325059</v>
      </c>
      <c r="E131" s="46">
        <v>42.358699999999999</v>
      </c>
      <c r="F131" s="47">
        <v>6.5001319025426412</v>
      </c>
      <c r="G131" s="48">
        <v>8.5629446314593061</v>
      </c>
    </row>
    <row r="132" spans="2:7" x14ac:dyDescent="0.2">
      <c r="B132" s="44">
        <v>43270</v>
      </c>
      <c r="C132" s="44">
        <v>43272</v>
      </c>
      <c r="D132" s="45">
        <v>156934.86644786038</v>
      </c>
      <c r="E132" s="46">
        <v>41.283814</v>
      </c>
      <c r="F132" s="47">
        <v>6.4788704693501895</v>
      </c>
      <c r="G132" s="48">
        <v>8.5495775093010131</v>
      </c>
    </row>
    <row r="133" spans="2:7" s="154" customFormat="1" x14ac:dyDescent="0.2">
      <c r="B133" s="44">
        <v>43271</v>
      </c>
      <c r="C133" s="44">
        <v>43273</v>
      </c>
      <c r="D133" s="45">
        <v>157567.66832869852</v>
      </c>
      <c r="E133" s="46">
        <v>41.795389999999998</v>
      </c>
      <c r="F133" s="47">
        <v>6.5856027819904837</v>
      </c>
      <c r="G133" s="48">
        <v>8.7249631017337084</v>
      </c>
    </row>
    <row r="134" spans="2:7" s="154" customFormat="1" x14ac:dyDescent="0.2">
      <c r="B134" s="44">
        <v>43272</v>
      </c>
      <c r="C134" s="44">
        <v>43276</v>
      </c>
      <c r="D134" s="45">
        <v>157694.22870486617</v>
      </c>
      <c r="E134" s="46">
        <v>41.281314000000002</v>
      </c>
      <c r="F134" s="47">
        <v>6.5098256039552744</v>
      </c>
      <c r="G134" s="48">
        <v>8.6411694048628043</v>
      </c>
    </row>
    <row r="135" spans="2:7" s="154" customFormat="1" x14ac:dyDescent="0.2">
      <c r="B135" s="44">
        <v>43273</v>
      </c>
      <c r="C135" s="44">
        <v>43277</v>
      </c>
      <c r="D135" s="45">
        <v>156934.86644786038</v>
      </c>
      <c r="E135" s="46">
        <v>41.747273999999997</v>
      </c>
      <c r="F135" s="47">
        <v>6.5516035025541148</v>
      </c>
      <c r="G135" s="48">
        <v>8.6914338946036533</v>
      </c>
    </row>
    <row r="136" spans="2:7" s="154" customFormat="1" x14ac:dyDescent="0.2">
      <c r="B136" s="44">
        <v>43276</v>
      </c>
      <c r="C136" s="44">
        <v>43278</v>
      </c>
      <c r="D136" s="45">
        <v>158706.71171420719</v>
      </c>
      <c r="E136" s="46">
        <v>40.870263999999999</v>
      </c>
      <c r="F136" s="47">
        <v>6.4863858391334199</v>
      </c>
      <c r="G136" s="48">
        <v>8.5810096657382449</v>
      </c>
    </row>
    <row r="137" spans="2:7" s="154" customFormat="1" x14ac:dyDescent="0.2">
      <c r="B137" s="44">
        <v>43277</v>
      </c>
      <c r="C137" s="44">
        <v>43279</v>
      </c>
      <c r="D137" s="45">
        <v>159466.07397121296</v>
      </c>
      <c r="E137" s="46">
        <v>40.825218</v>
      </c>
      <c r="F137" s="47">
        <v>6.5102378662807769</v>
      </c>
      <c r="G137" s="48">
        <v>8.5548452476726613</v>
      </c>
    </row>
    <row r="138" spans="2:7" s="154" customFormat="1" x14ac:dyDescent="0.2">
      <c r="B138" s="44">
        <v>43278</v>
      </c>
      <c r="C138" s="44">
        <v>43280</v>
      </c>
      <c r="D138" s="45">
        <v>158339.68662332106</v>
      </c>
      <c r="E138" s="46">
        <v>41.459809</v>
      </c>
      <c r="F138" s="47">
        <v>6.5647337973246271</v>
      </c>
      <c r="G138" s="48">
        <v>8.5965208728118192</v>
      </c>
    </row>
    <row r="139" spans="2:7" s="154" customFormat="1" x14ac:dyDescent="0.2">
      <c r="B139" s="44">
        <v>43279</v>
      </c>
      <c r="C139" s="44">
        <v>43283</v>
      </c>
      <c r="D139" s="45">
        <v>131939.19215475357</v>
      </c>
      <c r="E139" s="46">
        <v>41.636149000000003</v>
      </c>
      <c r="F139" s="47">
        <v>5.4934404962968326</v>
      </c>
      <c r="G139" s="48">
        <v>7.2573351786709184</v>
      </c>
    </row>
    <row r="140" spans="2:7" s="154" customFormat="1" x14ac:dyDescent="0.2">
      <c r="B140" s="44">
        <v>43280</v>
      </c>
      <c r="C140" s="44">
        <v>43284</v>
      </c>
      <c r="D140" s="45">
        <v>129407.98463140101</v>
      </c>
      <c r="E140" s="46">
        <v>42.333553999999999</v>
      </c>
      <c r="F140" s="47">
        <v>5.4783005382264651</v>
      </c>
      <c r="G140" s="48">
        <v>7.1898417290171057</v>
      </c>
    </row>
    <row r="141" spans="2:7" s="154" customFormat="1" x14ac:dyDescent="0.2">
      <c r="B141" s="44">
        <v>43283</v>
      </c>
      <c r="C141" s="44">
        <v>43285</v>
      </c>
      <c r="D141" s="45">
        <v>133584.47704493278</v>
      </c>
      <c r="E141" s="46">
        <v>40.970832000000001</v>
      </c>
      <c r="F141" s="47">
        <v>5.4730677996176782</v>
      </c>
      <c r="G141" s="48">
        <v>7.2061450517653673</v>
      </c>
    </row>
    <row r="142" spans="2:7" s="154" customFormat="1" x14ac:dyDescent="0.2">
      <c r="B142" s="44">
        <v>43284</v>
      </c>
      <c r="C142" s="44">
        <v>43286</v>
      </c>
      <c r="D142" s="45">
        <v>133888.22194773509</v>
      </c>
      <c r="E142" s="46">
        <v>40.776031000000003</v>
      </c>
      <c r="F142" s="47">
        <v>5.4594309214776073</v>
      </c>
      <c r="G142" s="48">
        <v>7.220036088971403</v>
      </c>
    </row>
    <row r="143" spans="2:7" s="154" customFormat="1" x14ac:dyDescent="0.2">
      <c r="B143" s="44">
        <v>43285</v>
      </c>
      <c r="C143" s="44">
        <v>43287</v>
      </c>
      <c r="D143" s="45">
        <v>136052.40438020154</v>
      </c>
      <c r="E143" s="46">
        <v>39.858429999999998</v>
      </c>
      <c r="F143" s="47">
        <v>5.4228358691218368</v>
      </c>
      <c r="G143" s="48">
        <v>7.1697431563693481</v>
      </c>
    </row>
    <row r="144" spans="2:7" s="154" customFormat="1" x14ac:dyDescent="0.2">
      <c r="B144" s="44">
        <v>43286</v>
      </c>
      <c r="C144" s="44">
        <v>43290</v>
      </c>
      <c r="D144" s="45">
        <v>135008.2812768186</v>
      </c>
      <c r="E144" s="46">
        <v>40.305703000000001</v>
      </c>
      <c r="F144" s="47">
        <v>5.4416043204857925</v>
      </c>
      <c r="G144" s="48">
        <v>7.2332894957914551</v>
      </c>
    </row>
    <row r="145" spans="2:7" s="154" customFormat="1" x14ac:dyDescent="0.2">
      <c r="B145" s="44">
        <v>43287</v>
      </c>
      <c r="C145" s="44">
        <v>43291</v>
      </c>
      <c r="D145" s="45">
        <v>134027.43836151948</v>
      </c>
      <c r="E145" s="46">
        <v>40.342247</v>
      </c>
      <c r="F145" s="47">
        <v>5.4069686559595747</v>
      </c>
      <c r="G145" s="48">
        <v>7.1454579399467333</v>
      </c>
    </row>
    <row r="146" spans="2:7" s="154" customFormat="1" x14ac:dyDescent="0.2">
      <c r="B146" s="44">
        <v>43290</v>
      </c>
      <c r="C146" s="44">
        <v>43292</v>
      </c>
      <c r="D146" s="45">
        <v>131686.07140241834</v>
      </c>
      <c r="E146" s="46">
        <v>41.238636</v>
      </c>
      <c r="F146" s="47">
        <v>5.4305545976362204</v>
      </c>
      <c r="G146" s="48">
        <v>7.1961226592915102</v>
      </c>
    </row>
    <row r="147" spans="2:7" s="154" customFormat="1" x14ac:dyDescent="0.2">
      <c r="B147" s="44">
        <v>43291</v>
      </c>
      <c r="C147" s="44">
        <v>43293</v>
      </c>
      <c r="D147" s="45">
        <v>130673.5883930773</v>
      </c>
      <c r="E147" s="46">
        <v>41.442008999999999</v>
      </c>
      <c r="F147" s="47">
        <v>5.4153766590500849</v>
      </c>
      <c r="G147" s="48">
        <v>7.1603543914428194</v>
      </c>
    </row>
    <row r="148" spans="2:7" s="160" customFormat="1" x14ac:dyDescent="0.2">
      <c r="B148" s="44">
        <v>43292</v>
      </c>
      <c r="C148" s="44">
        <v>43294</v>
      </c>
      <c r="D148" s="45">
        <v>134533.67986618998</v>
      </c>
      <c r="E148" s="46">
        <v>40.216068</v>
      </c>
      <c r="F148" s="47">
        <v>5.4104162505908091</v>
      </c>
      <c r="G148" s="48">
        <v>7.1523770477743787</v>
      </c>
    </row>
    <row r="149" spans="2:7" s="160" customFormat="1" x14ac:dyDescent="0.2">
      <c r="B149" s="44">
        <v>43293</v>
      </c>
      <c r="C149" s="44">
        <v>43297</v>
      </c>
      <c r="D149" s="45">
        <v>134976.64118277669</v>
      </c>
      <c r="E149" s="46">
        <v>40.275154999999998</v>
      </c>
      <c r="F149" s="47">
        <v>5.4362057778175954</v>
      </c>
      <c r="G149" s="48">
        <v>7.1945541887449895</v>
      </c>
    </row>
    <row r="150" spans="2:7" s="160" customFormat="1" x14ac:dyDescent="0.2">
      <c r="B150" s="44">
        <v>43294</v>
      </c>
      <c r="C150" s="44">
        <v>43298</v>
      </c>
      <c r="D150" s="45">
        <v>134786.80061852525</v>
      </c>
      <c r="E150" s="46">
        <v>40.339782</v>
      </c>
      <c r="F150" s="47">
        <v>5.4372707862306546</v>
      </c>
      <c r="G150" s="48">
        <v>7.1935835859347401</v>
      </c>
    </row>
    <row r="151" spans="2:7" s="160" customFormat="1" x14ac:dyDescent="0.2">
      <c r="B151" s="44">
        <v>43297</v>
      </c>
      <c r="C151" s="44">
        <v>43299</v>
      </c>
      <c r="D151" s="45">
        <v>135862.5638159501</v>
      </c>
      <c r="E151" s="46">
        <v>40.028379000000001</v>
      </c>
      <c r="F151" s="47">
        <v>5.4383588291384175</v>
      </c>
      <c r="G151" s="48">
        <v>7.1416391284787091</v>
      </c>
    </row>
    <row r="152" spans="2:7" s="160" customFormat="1" x14ac:dyDescent="0.2">
      <c r="B152" s="44">
        <v>43298</v>
      </c>
      <c r="C152" s="44">
        <v>43300</v>
      </c>
      <c r="D152" s="45">
        <v>134786.80061852525</v>
      </c>
      <c r="E152" s="46">
        <v>40.545962000000003</v>
      </c>
      <c r="F152" s="47">
        <v>5.4650611287821826</v>
      </c>
      <c r="G152" s="48">
        <v>7.1378051276435732</v>
      </c>
    </row>
    <row r="153" spans="2:7" s="160" customFormat="1" x14ac:dyDescent="0.2">
      <c r="B153" s="44">
        <v>43299</v>
      </c>
      <c r="C153" s="44">
        <v>43301</v>
      </c>
      <c r="D153" s="45">
        <v>134217.27892577092</v>
      </c>
      <c r="E153" s="46">
        <v>41.061895</v>
      </c>
      <c r="F153" s="47">
        <v>5.5112164472375991</v>
      </c>
      <c r="G153" s="48">
        <v>7.1588177105094735</v>
      </c>
    </row>
    <row r="154" spans="2:7" s="160" customFormat="1" x14ac:dyDescent="0.2">
      <c r="B154" s="44">
        <v>43300</v>
      </c>
      <c r="C154" s="44">
        <v>43304</v>
      </c>
      <c r="D154" s="45">
        <v>135546.16287553104</v>
      </c>
      <c r="E154" s="46">
        <v>40.889586999999999</v>
      </c>
      <c r="F154" s="47">
        <v>5.5424272522170765</v>
      </c>
      <c r="G154" s="48">
        <v>7.2826051105908878</v>
      </c>
    </row>
    <row r="155" spans="2:7" s="160" customFormat="1" x14ac:dyDescent="0.2">
      <c r="B155" s="44">
        <v>43301</v>
      </c>
      <c r="C155" s="44">
        <v>43305</v>
      </c>
      <c r="D155" s="45">
        <v>134786.80061852525</v>
      </c>
      <c r="E155" s="46">
        <v>40.787638999999999</v>
      </c>
      <c r="F155" s="47">
        <v>5.4976359983952641</v>
      </c>
      <c r="G155" s="48">
        <v>7.2052888146702267</v>
      </c>
    </row>
    <row r="156" spans="2:7" s="160" customFormat="1" x14ac:dyDescent="0.2">
      <c r="B156" s="44">
        <v>43304</v>
      </c>
      <c r="C156" s="44">
        <v>43306</v>
      </c>
      <c r="D156" s="45">
        <v>134786.80061852525</v>
      </c>
      <c r="E156" s="46">
        <v>40.526985000000003</v>
      </c>
      <c r="F156" s="47">
        <v>5.4625032796668451</v>
      </c>
      <c r="G156" s="48">
        <v>7.1766440870590085</v>
      </c>
    </row>
    <row r="157" spans="2:7" s="160" customFormat="1" x14ac:dyDescent="0.2">
      <c r="B157" s="44">
        <v>43305</v>
      </c>
      <c r="C157" s="44">
        <v>43307</v>
      </c>
      <c r="D157" s="45">
        <v>132110.04866257988</v>
      </c>
      <c r="E157" s="46">
        <v>42.205519000000002</v>
      </c>
      <c r="F157" s="47">
        <v>5.5757738017213203</v>
      </c>
      <c r="G157" s="48">
        <v>7.3322022077972777</v>
      </c>
    </row>
    <row r="158" spans="2:7" s="160" customFormat="1" x14ac:dyDescent="0.2">
      <c r="B158" s="44">
        <v>43306</v>
      </c>
      <c r="C158" s="44">
        <v>43308</v>
      </c>
      <c r="D158" s="45">
        <v>131432.95065008308</v>
      </c>
      <c r="E158" s="46">
        <v>41.577136000000003</v>
      </c>
      <c r="F158" s="47">
        <v>5.4646062968616738</v>
      </c>
      <c r="G158" s="48">
        <v>7.1751650000785103</v>
      </c>
    </row>
    <row r="159" spans="2:7" s="160" customFormat="1" x14ac:dyDescent="0.2">
      <c r="B159" s="44">
        <v>43307</v>
      </c>
      <c r="C159" s="44">
        <v>43311</v>
      </c>
      <c r="D159" s="45">
        <v>131274.75017987355</v>
      </c>
      <c r="E159" s="46">
        <v>41.528309</v>
      </c>
      <c r="F159" s="47">
        <v>5.4516190221694742</v>
      </c>
      <c r="G159" s="48">
        <v>7.1482572469253185</v>
      </c>
    </row>
    <row r="160" spans="2:7" s="160" customFormat="1" x14ac:dyDescent="0.2">
      <c r="B160" s="44">
        <v>43308</v>
      </c>
      <c r="C160" s="44">
        <v>43312</v>
      </c>
      <c r="D160" s="45">
        <v>130751.42302442038</v>
      </c>
      <c r="E160" s="46">
        <v>41.885897999999997</v>
      </c>
      <c r="F160" s="47">
        <v>5.4766414009576048</v>
      </c>
      <c r="G160" s="48">
        <v>7.1952187718002021</v>
      </c>
    </row>
    <row r="161" spans="2:7" s="160" customFormat="1" x14ac:dyDescent="0.2">
      <c r="B161" s="44">
        <v>43314</v>
      </c>
      <c r="C161" s="44">
        <v>43316</v>
      </c>
      <c r="D161" s="45">
        <v>180494.08047146458</v>
      </c>
      <c r="E161" s="46">
        <v>39.188993000000004</v>
      </c>
      <c r="F161" s="47">
        <v>7.0733818889395437</v>
      </c>
      <c r="G161" s="48">
        <v>9.2820445533666494</v>
      </c>
    </row>
    <row r="162" spans="2:7" s="160" customFormat="1" x14ac:dyDescent="0.2">
      <c r="B162" s="44">
        <v>43315</v>
      </c>
      <c r="C162" s="44">
        <v>43319</v>
      </c>
      <c r="D162" s="45">
        <v>187892.16726034335</v>
      </c>
      <c r="E162" s="46">
        <v>39.372270999999998</v>
      </c>
      <c r="F162" s="47">
        <v>7.3977419609534474</v>
      </c>
      <c r="G162" s="48">
        <v>9.6407364988471205</v>
      </c>
    </row>
    <row r="163" spans="2:7" s="160" customFormat="1" x14ac:dyDescent="0.2">
      <c r="B163" s="44">
        <v>43318</v>
      </c>
      <c r="C163" s="44">
        <v>43320</v>
      </c>
      <c r="D163" s="45">
        <v>185097.7141545621</v>
      </c>
      <c r="E163" s="46">
        <v>39.231015999999997</v>
      </c>
      <c r="F163" s="47">
        <v>7.2615720183629335</v>
      </c>
      <c r="G163" s="48">
        <v>9.4531136297233775</v>
      </c>
    </row>
    <row r="164" spans="2:7" s="160" customFormat="1" x14ac:dyDescent="0.2">
      <c r="B164" s="44">
        <v>43319</v>
      </c>
      <c r="C164" s="44">
        <v>43321</v>
      </c>
      <c r="D164" s="45">
        <v>174297.05165241662</v>
      </c>
      <c r="E164" s="46">
        <v>40.027709999999999</v>
      </c>
      <c r="F164" s="47">
        <v>6.9767124701998338</v>
      </c>
      <c r="G164" s="48">
        <v>9.0275162820010806</v>
      </c>
    </row>
    <row r="165" spans="2:7" s="160" customFormat="1" x14ac:dyDescent="0.2">
      <c r="B165" s="44">
        <v>43320</v>
      </c>
      <c r="C165" s="44">
        <v>43322</v>
      </c>
      <c r="D165" s="45">
        <v>164239.93136025596</v>
      </c>
      <c r="E165" s="46">
        <v>39.666398000000001</v>
      </c>
      <c r="F165" s="47">
        <v>6.5148071176304754</v>
      </c>
      <c r="G165" s="48">
        <v>8.4389545801227204</v>
      </c>
    </row>
    <row r="166" spans="2:7" s="160" customFormat="1" x14ac:dyDescent="0.2">
      <c r="B166" s="44">
        <v>43321</v>
      </c>
      <c r="C166" s="44">
        <v>43325</v>
      </c>
      <c r="D166" s="45">
        <v>152409.70019798679</v>
      </c>
      <c r="E166" s="46">
        <v>38.945968000000001</v>
      </c>
      <c r="F166" s="47">
        <v>5.9357439396022675</v>
      </c>
      <c r="G166" s="48">
        <v>7.646721314985597</v>
      </c>
    </row>
    <row r="167" spans="2:7" s="160" customFormat="1" x14ac:dyDescent="0.2">
      <c r="B167" s="44">
        <v>43322</v>
      </c>
      <c r="C167" s="44">
        <v>43326</v>
      </c>
      <c r="D167" s="45">
        <v>135258.87082163049</v>
      </c>
      <c r="E167" s="46">
        <v>38.130094</v>
      </c>
      <c r="F167" s="47">
        <v>5.1574340915645092</v>
      </c>
      <c r="G167" s="48">
        <v>6.6368432464086879</v>
      </c>
    </row>
    <row r="168" spans="2:7" s="160" customFormat="1" x14ac:dyDescent="0.2">
      <c r="B168" s="44">
        <v>43325</v>
      </c>
      <c r="C168" s="44">
        <v>43327</v>
      </c>
      <c r="D168" s="45">
        <v>112042.00261555974</v>
      </c>
      <c r="E168" s="46">
        <v>38.123213</v>
      </c>
      <c r="F168" s="47">
        <v>4.2714017634614221</v>
      </c>
      <c r="G168" s="48">
        <v>5.4565013743610313</v>
      </c>
    </row>
    <row r="169" spans="2:7" s="160" customFormat="1" x14ac:dyDescent="0.2">
      <c r="B169" s="44">
        <v>43326</v>
      </c>
      <c r="C169" s="44">
        <v>43328</v>
      </c>
      <c r="D169" s="45">
        <v>243712.25397095713</v>
      </c>
      <c r="E169" s="46">
        <v>37.809922999999998</v>
      </c>
      <c r="F169" s="47">
        <v>9.2147421896002122</v>
      </c>
      <c r="G169" s="48">
        <v>11.772753812965551</v>
      </c>
    </row>
    <row r="170" spans="2:7" s="160" customFormat="1" x14ac:dyDescent="0.2">
      <c r="B170" s="44">
        <v>43327</v>
      </c>
      <c r="C170" s="44">
        <v>43329</v>
      </c>
      <c r="D170" s="45">
        <v>215492.45409497997</v>
      </c>
      <c r="E170" s="46">
        <v>36.834636000000003</v>
      </c>
      <c r="F170" s="47">
        <v>7.9375867401371769</v>
      </c>
      <c r="G170" s="48">
        <v>10.122009804073969</v>
      </c>
    </row>
    <row r="171" spans="2:7" s="160" customFormat="1" x14ac:dyDescent="0.2">
      <c r="B171" s="44">
        <v>43328</v>
      </c>
      <c r="C171" s="44">
        <v>43332</v>
      </c>
      <c r="D171" s="45">
        <v>209122.67036246319</v>
      </c>
      <c r="E171" s="46">
        <v>37.068759</v>
      </c>
      <c r="F171" s="47">
        <v>7.7519185019044707</v>
      </c>
      <c r="G171" s="48">
        <v>9.8209047483660719</v>
      </c>
    </row>
    <row r="172" spans="2:7" s="160" customFormat="1" x14ac:dyDescent="0.2">
      <c r="B172" s="44">
        <v>43329</v>
      </c>
      <c r="C172" s="44">
        <v>43333</v>
      </c>
      <c r="D172" s="45">
        <v>209635.87268782291</v>
      </c>
      <c r="E172" s="46">
        <v>36.841894000000003</v>
      </c>
      <c r="F172" s="47">
        <v>7.7233832329641485</v>
      </c>
      <c r="G172" s="48">
        <v>9.8280043587064849</v>
      </c>
    </row>
    <row r="173" spans="2:7" s="160" customFormat="1" x14ac:dyDescent="0.2">
      <c r="B173" s="44">
        <v>43332</v>
      </c>
      <c r="C173" s="44">
        <v>43334</v>
      </c>
      <c r="D173" s="45">
        <v>205823.24135577309</v>
      </c>
      <c r="E173" s="46">
        <v>37.509357000000001</v>
      </c>
      <c r="F173" s="47">
        <v>7.7202980717127376</v>
      </c>
      <c r="G173" s="48">
        <v>9.8352729223004864</v>
      </c>
    </row>
    <row r="174" spans="2:7" s="160" customFormat="1" x14ac:dyDescent="0.2">
      <c r="B174" s="44">
        <v>43333</v>
      </c>
      <c r="C174" s="44">
        <v>43335</v>
      </c>
      <c r="D174" s="45">
        <v>209232.14508784818</v>
      </c>
      <c r="E174" s="46">
        <v>36.868642999999999</v>
      </c>
      <c r="F174" s="47">
        <v>7.7141058941699585</v>
      </c>
      <c r="G174" s="48">
        <v>9.8431983135056669</v>
      </c>
    </row>
    <row r="175" spans="2:7" s="160" customFormat="1" x14ac:dyDescent="0.2">
      <c r="B175" s="44">
        <v>43334</v>
      </c>
      <c r="C175" s="44">
        <v>43336</v>
      </c>
      <c r="D175" s="45">
        <v>206685.75031935549</v>
      </c>
      <c r="E175" s="46">
        <v>36.862886000000003</v>
      </c>
      <c r="F175" s="47">
        <v>7.6190338846487471</v>
      </c>
      <c r="G175" s="48">
        <v>9.8022672301635865</v>
      </c>
    </row>
    <row r="176" spans="2:7" s="160" customFormat="1" x14ac:dyDescent="0.2">
      <c r="B176" s="44">
        <v>43335</v>
      </c>
      <c r="C176" s="44">
        <v>43339</v>
      </c>
      <c r="D176" s="45">
        <v>208117.14817381135</v>
      </c>
      <c r="E176" s="46">
        <v>36.700451000000001</v>
      </c>
      <c r="F176" s="47">
        <v>7.6379938316145832</v>
      </c>
      <c r="G176" s="48">
        <v>9.8598854203473181</v>
      </c>
    </row>
    <row r="177" spans="2:7" s="160" customFormat="1" x14ac:dyDescent="0.2">
      <c r="B177" s="44">
        <v>43336</v>
      </c>
      <c r="C177" s="44">
        <v>43340</v>
      </c>
      <c r="D177" s="45">
        <v>206823.7011293782</v>
      </c>
      <c r="E177" s="46">
        <v>37.012819</v>
      </c>
      <c r="F177" s="47">
        <v>7.6551288476136516</v>
      </c>
      <c r="G177" s="48">
        <v>9.8253570637109089</v>
      </c>
    </row>
    <row r="178" spans="2:7" s="160" customFormat="1" x14ac:dyDescent="0.2">
      <c r="B178" s="44">
        <v>43340</v>
      </c>
      <c r="C178" s="44">
        <v>43342</v>
      </c>
      <c r="D178" s="45">
        <v>202184.63054095375</v>
      </c>
      <c r="E178" s="46">
        <v>37.761738999999999</v>
      </c>
      <c r="F178" s="47">
        <v>7.6348438811008039</v>
      </c>
      <c r="G178" s="48">
        <v>9.8413129470573129</v>
      </c>
    </row>
    <row r="179" spans="2:7" s="160" customFormat="1" x14ac:dyDescent="0.2">
      <c r="B179" s="44">
        <v>43341</v>
      </c>
      <c r="C179" s="44">
        <v>43343</v>
      </c>
      <c r="D179" s="45">
        <v>195256.71554953771</v>
      </c>
      <c r="E179" s="46">
        <v>37.401569000000002</v>
      </c>
      <c r="F179" s="47">
        <v>7.3029081521412884</v>
      </c>
      <c r="G179" s="48">
        <v>9.4065100302851246</v>
      </c>
    </row>
    <row r="180" spans="2:7" s="160" customFormat="1" x14ac:dyDescent="0.2">
      <c r="B180" s="44">
        <v>43342</v>
      </c>
      <c r="C180" s="44">
        <v>43346</v>
      </c>
      <c r="D180" s="45">
        <v>177967.30256127787</v>
      </c>
      <c r="E180" s="46">
        <v>36.903663999999999</v>
      </c>
      <c r="F180" s="47">
        <v>6.5676461695096178</v>
      </c>
      <c r="G180" s="48">
        <v>8.5339986103980348</v>
      </c>
    </row>
    <row r="181" spans="2:7" s="160" customFormat="1" x14ac:dyDescent="0.2">
      <c r="B181" s="44">
        <v>43343</v>
      </c>
      <c r="C181" s="44">
        <v>43347</v>
      </c>
      <c r="D181" s="45">
        <v>182443.11026444606</v>
      </c>
      <c r="E181" s="46">
        <v>36.668703000000001</v>
      </c>
      <c r="F181" s="47">
        <v>6.689952857485105</v>
      </c>
      <c r="G181" s="48">
        <v>8.7009518634230023</v>
      </c>
    </row>
    <row r="182" spans="2:7" s="160" customFormat="1" x14ac:dyDescent="0.2">
      <c r="B182" s="44">
        <v>43346</v>
      </c>
      <c r="C182" s="44">
        <v>43348</v>
      </c>
      <c r="D182" s="45">
        <v>167064.75895631744</v>
      </c>
      <c r="E182" s="46">
        <v>36.617640000000002</v>
      </c>
      <c r="F182" s="47">
        <v>6.117517832951088</v>
      </c>
      <c r="G182" s="48">
        <v>7.951242980893932</v>
      </c>
    </row>
    <row r="183" spans="2:7" s="160" customFormat="1" x14ac:dyDescent="0.2">
      <c r="B183" s="44">
        <v>43347</v>
      </c>
      <c r="C183" s="44">
        <v>43349</v>
      </c>
      <c r="D183" s="45">
        <v>216470.76580275575</v>
      </c>
      <c r="E183" s="46">
        <v>35.956586999999999</v>
      </c>
      <c r="F183" s="47">
        <v>7.7835505563452925</v>
      </c>
      <c r="G183" s="48">
        <v>10.028325721493333</v>
      </c>
    </row>
    <row r="184" spans="2:7" s="160" customFormat="1" x14ac:dyDescent="0.2">
      <c r="B184" s="44">
        <v>43348</v>
      </c>
      <c r="C184" s="44">
        <v>43350</v>
      </c>
      <c r="D184" s="45">
        <v>218464.72452927675</v>
      </c>
      <c r="E184" s="46">
        <v>35.628236999999999</v>
      </c>
      <c r="F184" s="47">
        <v>7.7835136144706656</v>
      </c>
      <c r="G184" s="48">
        <v>9.9874146824283017</v>
      </c>
    </row>
    <row r="185" spans="2:7" s="160" customFormat="1" x14ac:dyDescent="0.2">
      <c r="B185" s="44">
        <v>43349</v>
      </c>
      <c r="C185" s="44">
        <v>43353</v>
      </c>
      <c r="D185" s="45">
        <v>217799.64975251583</v>
      </c>
      <c r="E185" s="46">
        <v>35.710422000000001</v>
      </c>
      <c r="F185" s="47">
        <v>7.7777180369164185</v>
      </c>
      <c r="G185" s="48">
        <v>10.077199554641</v>
      </c>
    </row>
    <row r="186" spans="2:7" s="160" customFormat="1" x14ac:dyDescent="0.2">
      <c r="B186" s="44">
        <v>43350</v>
      </c>
      <c r="C186" s="44">
        <v>43354</v>
      </c>
      <c r="D186" s="45">
        <v>220145.44632478285</v>
      </c>
      <c r="E186" s="46">
        <v>35.356372999999998</v>
      </c>
      <c r="F186" s="47">
        <v>7.783545147312382</v>
      </c>
      <c r="G186" s="48">
        <v>10.078911791839648</v>
      </c>
    </row>
    <row r="187" spans="2:7" s="160" customFormat="1" x14ac:dyDescent="0.2">
      <c r="B187" s="44">
        <v>43353</v>
      </c>
      <c r="C187" s="44">
        <v>43355</v>
      </c>
      <c r="D187" s="45">
        <v>218993.11409977661</v>
      </c>
      <c r="E187" s="46">
        <v>35.211492</v>
      </c>
      <c r="F187" s="47">
        <v>7.711074917981251</v>
      </c>
      <c r="G187" s="48">
        <v>9.9866123067358021</v>
      </c>
    </row>
    <row r="188" spans="2:7" s="160" customFormat="1" x14ac:dyDescent="0.2">
      <c r="B188" s="44">
        <v>43354</v>
      </c>
      <c r="C188" s="44">
        <v>43356</v>
      </c>
      <c r="D188" s="45">
        <v>222100.80413657273</v>
      </c>
      <c r="E188" s="46">
        <v>34.903024000000002</v>
      </c>
      <c r="F188" s="47">
        <v>7.7519903299999777</v>
      </c>
      <c r="G188" s="48">
        <v>10.093478185236783</v>
      </c>
    </row>
    <row r="189" spans="2:7" s="160" customFormat="1" x14ac:dyDescent="0.2">
      <c r="B189" s="44">
        <v>43355</v>
      </c>
      <c r="C189" s="44">
        <v>43357</v>
      </c>
      <c r="D189" s="45">
        <v>217496.53765159438</v>
      </c>
      <c r="E189" s="46">
        <v>35.204661000000002</v>
      </c>
      <c r="F189" s="47">
        <v>7.6568925094999978</v>
      </c>
      <c r="G189" s="48">
        <v>9.9543422843013847</v>
      </c>
    </row>
    <row r="190" spans="2:7" s="160" customFormat="1" x14ac:dyDescent="0.2">
      <c r="B190" s="44">
        <v>43356</v>
      </c>
      <c r="C190" s="44">
        <v>43360</v>
      </c>
      <c r="D190" s="45">
        <v>215435.50192570454</v>
      </c>
      <c r="E190" s="46">
        <v>35.688921000000001</v>
      </c>
      <c r="F190" s="47">
        <v>7.6886612416236986</v>
      </c>
      <c r="G190" s="48">
        <v>10.012942710868654</v>
      </c>
    </row>
    <row r="191" spans="2:7" s="160" customFormat="1" x14ac:dyDescent="0.2">
      <c r="B191" s="44">
        <v>43357</v>
      </c>
      <c r="C191" s="44">
        <v>43361</v>
      </c>
      <c r="D191" s="45">
        <v>208794.24618630818</v>
      </c>
      <c r="E191" s="46">
        <v>35.958227000000001</v>
      </c>
      <c r="F191" s="47">
        <v>7.5078715334630353</v>
      </c>
      <c r="G191" s="48">
        <v>9.831556944415782</v>
      </c>
    </row>
    <row r="192" spans="2:7" s="160" customFormat="1" x14ac:dyDescent="0.2">
      <c r="B192" s="44">
        <v>43360</v>
      </c>
      <c r="C192" s="44">
        <v>43362</v>
      </c>
      <c r="D192" s="45">
        <v>201523.98537735871</v>
      </c>
      <c r="E192" s="46">
        <v>35.960661000000002</v>
      </c>
      <c r="F192" s="47">
        <v>7.246936354326035</v>
      </c>
      <c r="G192" s="48">
        <v>9.4753684558928324</v>
      </c>
    </row>
    <row r="193" spans="2:7" s="160" customFormat="1" x14ac:dyDescent="0.2">
      <c r="B193" s="44">
        <v>43361</v>
      </c>
      <c r="C193" s="44">
        <v>43363</v>
      </c>
      <c r="D193" s="45">
        <v>210883.75799683575</v>
      </c>
      <c r="E193" s="46">
        <v>36.307384999999996</v>
      </c>
      <c r="F193" s="47">
        <v>7.6566384246398247</v>
      </c>
      <c r="G193" s="48">
        <v>10.070392855714855</v>
      </c>
    </row>
    <row r="194" spans="2:7" s="160" customFormat="1" x14ac:dyDescent="0.2">
      <c r="B194" s="44">
        <v>43362</v>
      </c>
      <c r="C194" s="44">
        <v>43364</v>
      </c>
      <c r="D194" s="45">
        <v>206941.40227921409</v>
      </c>
      <c r="E194" s="46">
        <v>36.848274000000004</v>
      </c>
      <c r="F194" s="47">
        <v>7.6254341259305871</v>
      </c>
      <c r="G194" s="48">
        <v>10.029732673512186</v>
      </c>
    </row>
    <row r="195" spans="2:7" s="160" customFormat="1" x14ac:dyDescent="0.2">
      <c r="B195" s="44">
        <v>43363</v>
      </c>
      <c r="C195" s="44">
        <v>43367</v>
      </c>
      <c r="D195" s="45">
        <v>199698.35195114065</v>
      </c>
      <c r="E195" s="46">
        <v>38.025875999999997</v>
      </c>
      <c r="F195" s="47">
        <v>7.5937054015003129</v>
      </c>
      <c r="G195" s="48">
        <v>9.9879998822690457</v>
      </c>
    </row>
    <row r="196" spans="2:7" s="160" customFormat="1" x14ac:dyDescent="0.2">
      <c r="B196" s="44">
        <v>43364</v>
      </c>
      <c r="C196" s="44">
        <v>43368</v>
      </c>
      <c r="D196" s="45">
        <v>194721.36515834864</v>
      </c>
      <c r="E196" s="46">
        <v>38.999226</v>
      </c>
      <c r="F196" s="47">
        <v>7.5939831596408451</v>
      </c>
      <c r="G196" s="48">
        <v>10.064305042819678</v>
      </c>
    </row>
    <row r="197" spans="2:7" s="160" customFormat="1" x14ac:dyDescent="0.2">
      <c r="B197" s="44">
        <v>43367</v>
      </c>
      <c r="C197" s="44">
        <v>43369</v>
      </c>
      <c r="D197" s="45">
        <v>196360.32202971945</v>
      </c>
      <c r="E197" s="46">
        <v>38.995868000000002</v>
      </c>
      <c r="F197" s="47">
        <v>7.6572418311103121</v>
      </c>
      <c r="G197" s="48">
        <v>10.029454521544384</v>
      </c>
    </row>
    <row r="198" spans="2:7" s="160" customFormat="1" x14ac:dyDescent="0.2">
      <c r="B198" s="44">
        <v>43368</v>
      </c>
      <c r="C198" s="44">
        <v>43370</v>
      </c>
      <c r="D198" s="45">
        <v>193422.22289698792</v>
      </c>
      <c r="E198" s="46">
        <v>39.259695000000001</v>
      </c>
      <c r="F198" s="47">
        <v>7.593698109959643</v>
      </c>
      <c r="G198" s="48">
        <v>9.9784981698591579</v>
      </c>
    </row>
    <row r="199" spans="2:7" s="160" customFormat="1" x14ac:dyDescent="0.2">
      <c r="B199" s="44">
        <v>43369</v>
      </c>
      <c r="C199" s="44">
        <v>43371</v>
      </c>
      <c r="D199" s="45">
        <v>193410.199661252</v>
      </c>
      <c r="E199" s="46">
        <v>39.098300999999999</v>
      </c>
      <c r="F199" s="47">
        <v>7.5620108356276097</v>
      </c>
      <c r="G199" s="48">
        <v>9.9538740299795077</v>
      </c>
    </row>
    <row r="200" spans="2:7" s="160" customFormat="1" x14ac:dyDescent="0.2">
      <c r="B200" s="44">
        <v>43370</v>
      </c>
      <c r="C200" s="44">
        <v>43374</v>
      </c>
      <c r="D200" s="45">
        <v>195778.77710122918</v>
      </c>
      <c r="E200" s="46">
        <v>38.735689999999998</v>
      </c>
      <c r="F200" s="47">
        <v>7.5836266511741925</v>
      </c>
      <c r="G200" s="48">
        <v>9.9978733613211368</v>
      </c>
    </row>
    <row r="201" spans="2:7" s="160" customFormat="1" x14ac:dyDescent="0.2">
      <c r="B201" s="44">
        <v>43371</v>
      </c>
      <c r="C201" s="44">
        <v>43375</v>
      </c>
      <c r="D201" s="45">
        <v>188694.56004524612</v>
      </c>
      <c r="E201" s="46">
        <v>38.799588</v>
      </c>
      <c r="F201" s="47">
        <v>7.3212718203986924</v>
      </c>
      <c r="G201" s="48">
        <v>9.6029453532113589</v>
      </c>
    </row>
    <row r="202" spans="2:7" s="160" customFormat="1" x14ac:dyDescent="0.2">
      <c r="B202" s="44">
        <v>43374</v>
      </c>
      <c r="C202" s="44">
        <v>43376</v>
      </c>
      <c r="D202" s="45">
        <v>199902.11415677055</v>
      </c>
      <c r="E202" s="46">
        <v>38.539437</v>
      </c>
      <c r="F202" s="47">
        <v>7.7041155675135471</v>
      </c>
      <c r="G202" s="48">
        <v>10.046551080610747</v>
      </c>
    </row>
    <row r="203" spans="2:7" s="160" customFormat="1" x14ac:dyDescent="0.2">
      <c r="B203" s="44">
        <v>43375</v>
      </c>
      <c r="C203" s="44">
        <v>43377</v>
      </c>
      <c r="D203" s="45">
        <v>198095.46478697762</v>
      </c>
      <c r="E203" s="46">
        <v>38.653486000000001</v>
      </c>
      <c r="F203" s="47">
        <v>7.6570809076088144</v>
      </c>
      <c r="G203" s="48">
        <v>9.9878955104581646</v>
      </c>
    </row>
    <row r="204" spans="2:7" s="160" customFormat="1" x14ac:dyDescent="0.2">
      <c r="B204" s="44">
        <v>43376</v>
      </c>
      <c r="C204" s="44">
        <v>43378</v>
      </c>
      <c r="D204" s="45">
        <v>195364.29186928019</v>
      </c>
      <c r="E204" s="46">
        <v>39.192802</v>
      </c>
      <c r="F204" s="47">
        <v>7.6568746419047891</v>
      </c>
      <c r="G204" s="48">
        <v>9.9401538386173947</v>
      </c>
    </row>
    <row r="205" spans="2:7" s="160" customFormat="1" x14ac:dyDescent="0.2">
      <c r="B205" s="44">
        <v>43377</v>
      </c>
      <c r="C205" s="44">
        <v>43381</v>
      </c>
      <c r="D205" s="45">
        <v>197246.24466289283</v>
      </c>
      <c r="E205" s="46">
        <v>39.140256999999998</v>
      </c>
      <c r="F205" s="47">
        <v>7.7202693411923855</v>
      </c>
      <c r="G205" s="48">
        <v>10.04020945526185</v>
      </c>
    </row>
    <row r="206" spans="2:7" s="160" customFormat="1" x14ac:dyDescent="0.2">
      <c r="B206" s="44">
        <v>43378</v>
      </c>
      <c r="C206" s="44">
        <v>43382</v>
      </c>
      <c r="D206" s="45">
        <v>204329.19611511423</v>
      </c>
      <c r="E206" s="46">
        <v>37.781615000000002</v>
      </c>
      <c r="F206" s="47">
        <v>7.7198876536826226</v>
      </c>
      <c r="G206" s="48">
        <v>10.057854805154475</v>
      </c>
    </row>
    <row r="207" spans="2:7" s="160" customFormat="1" x14ac:dyDescent="0.2">
      <c r="B207" s="44">
        <v>43381</v>
      </c>
      <c r="C207" s="44">
        <v>43383</v>
      </c>
      <c r="D207" s="45">
        <v>204305.14964364236</v>
      </c>
      <c r="E207" s="46">
        <v>37.573827000000001</v>
      </c>
      <c r="F207" s="47">
        <v>7.6765269807212118</v>
      </c>
      <c r="G207" s="48">
        <v>10.038593505174108</v>
      </c>
    </row>
    <row r="208" spans="2:7" s="160" customFormat="1" x14ac:dyDescent="0.2">
      <c r="B208" s="44">
        <v>43382</v>
      </c>
      <c r="C208" s="44">
        <v>43384</v>
      </c>
      <c r="D208" s="45">
        <v>184993.93464610464</v>
      </c>
      <c r="E208" s="46">
        <v>37.711196999999999</v>
      </c>
      <c r="F208" s="47">
        <v>6.9763433460462574</v>
      </c>
      <c r="G208" s="48">
        <v>9.1170334748034154</v>
      </c>
    </row>
    <row r="209" spans="2:7" s="160" customFormat="1" x14ac:dyDescent="0.2">
      <c r="B209" s="44">
        <v>43383</v>
      </c>
      <c r="C209" s="44">
        <v>43385</v>
      </c>
      <c r="D209" s="45">
        <v>214600.83624487903</v>
      </c>
      <c r="E209" s="46">
        <v>37.155135999999999</v>
      </c>
      <c r="F209" s="47">
        <v>7.9735238891940901</v>
      </c>
      <c r="G209" s="48">
        <v>10.438139294943042</v>
      </c>
    </row>
    <row r="210" spans="2:7" s="160" customFormat="1" x14ac:dyDescent="0.2">
      <c r="B210" s="44">
        <v>43384</v>
      </c>
      <c r="C210" s="44">
        <v>43388</v>
      </c>
      <c r="D210" s="45">
        <v>216790.96355445983</v>
      </c>
      <c r="E210" s="46">
        <v>36.197533999999997</v>
      </c>
      <c r="F210" s="47">
        <v>7.8472989069572012</v>
      </c>
      <c r="G210" s="48">
        <v>10.358041356971315</v>
      </c>
    </row>
    <row r="211" spans="2:7" s="160" customFormat="1" x14ac:dyDescent="0.2">
      <c r="B211" s="44">
        <v>43385</v>
      </c>
      <c r="C211" s="44">
        <v>43389</v>
      </c>
      <c r="D211" s="45">
        <v>204241.86945555854</v>
      </c>
      <c r="E211" s="46">
        <v>37.000056999999998</v>
      </c>
      <c r="F211" s="47">
        <v>7.5569614444441058</v>
      </c>
      <c r="G211" s="48">
        <v>9.9835009282605434</v>
      </c>
    </row>
    <row r="212" spans="2:7" s="160" customFormat="1" x14ac:dyDescent="0.2">
      <c r="B212" s="44">
        <v>43388</v>
      </c>
      <c r="C212" s="44">
        <v>43390</v>
      </c>
      <c r="D212" s="45">
        <v>201800.51979928499</v>
      </c>
      <c r="E212" s="46">
        <v>37.045318999999999</v>
      </c>
      <c r="F212" s="47">
        <v>7.4757652631322085</v>
      </c>
      <c r="G212" s="48">
        <v>9.8579345230743236</v>
      </c>
    </row>
    <row r="213" spans="2:7" s="160" customFormat="1" x14ac:dyDescent="0.2">
      <c r="B213" s="44">
        <v>43389</v>
      </c>
      <c r="C213" s="44">
        <v>43391</v>
      </c>
      <c r="D213" s="45">
        <v>199870.47406272864</v>
      </c>
      <c r="E213" s="46">
        <v>37.263444999999997</v>
      </c>
      <c r="F213" s="47">
        <v>7.4478630501622956</v>
      </c>
      <c r="G213" s="48">
        <v>9.7888708829325548</v>
      </c>
    </row>
    <row r="214" spans="2:7" s="160" customFormat="1" x14ac:dyDescent="0.2">
      <c r="B214" s="44">
        <v>43390</v>
      </c>
      <c r="C214" s="44">
        <v>43392</v>
      </c>
      <c r="D214" s="45">
        <v>197370.90663341797</v>
      </c>
      <c r="E214" s="46">
        <v>37.861711</v>
      </c>
      <c r="F214" s="47">
        <v>7.4728008595643356</v>
      </c>
      <c r="G214" s="48">
        <v>9.7467069773002546</v>
      </c>
    </row>
    <row r="215" spans="2:7" s="160" customFormat="1" x14ac:dyDescent="0.2">
      <c r="B215" s="44">
        <v>43391</v>
      </c>
      <c r="C215" s="44">
        <v>43395</v>
      </c>
      <c r="D215" s="45">
        <v>199332.5924640162</v>
      </c>
      <c r="E215" s="46">
        <v>37.630108</v>
      </c>
      <c r="F215" s="47">
        <v>7.500907615142796</v>
      </c>
      <c r="G215" s="48">
        <v>9.8044663453455083</v>
      </c>
    </row>
    <row r="216" spans="2:7" s="160" customFormat="1" x14ac:dyDescent="0.2">
      <c r="B216" s="44">
        <v>43392</v>
      </c>
      <c r="C216" s="44">
        <v>43396</v>
      </c>
      <c r="D216" s="45">
        <v>202686.4424324584</v>
      </c>
      <c r="E216" s="46">
        <v>37.102186000000003</v>
      </c>
      <c r="F216" s="47">
        <v>7.5201107196092449</v>
      </c>
      <c r="G216" s="48">
        <v>9.7549748301673223</v>
      </c>
    </row>
    <row r="217" spans="2:7" s="160" customFormat="1" x14ac:dyDescent="0.2">
      <c r="B217" s="44">
        <v>43395</v>
      </c>
      <c r="C217" s="44">
        <v>43397</v>
      </c>
      <c r="D217" s="45">
        <v>203192.6839371289</v>
      </c>
      <c r="E217" s="46">
        <v>37.214556000000002</v>
      </c>
      <c r="F217" s="47">
        <v>7.5617261479704654</v>
      </c>
      <c r="G217" s="48">
        <v>9.8268037944858406</v>
      </c>
    </row>
    <row r="218" spans="2:7" s="160" customFormat="1" x14ac:dyDescent="0.2">
      <c r="B218" s="44">
        <v>43396</v>
      </c>
      <c r="C218" s="44">
        <v>43398</v>
      </c>
      <c r="D218" s="45">
        <v>208001.97823149883</v>
      </c>
      <c r="E218" s="46">
        <v>36.386443</v>
      </c>
      <c r="F218" s="47">
        <v>7.5684527576095526</v>
      </c>
      <c r="G218" s="48">
        <v>9.7511937176022041</v>
      </c>
    </row>
    <row r="219" spans="2:7" s="160" customFormat="1" x14ac:dyDescent="0.2">
      <c r="B219" s="44">
        <v>43397</v>
      </c>
      <c r="C219" s="44">
        <v>43399</v>
      </c>
      <c r="D219" s="45">
        <v>202939.56318479366</v>
      </c>
      <c r="E219" s="46">
        <v>36.554969999999997</v>
      </c>
      <c r="F219" s="47">
        <v>7.4184502768351157</v>
      </c>
      <c r="G219" s="48">
        <v>9.5134198235082206</v>
      </c>
    </row>
    <row r="220" spans="2:7" s="160" customFormat="1" x14ac:dyDescent="0.2">
      <c r="B220" s="44">
        <v>43398</v>
      </c>
      <c r="C220" s="44">
        <v>43402</v>
      </c>
      <c r="D220" s="45">
        <v>210723.02631910285</v>
      </c>
      <c r="E220" s="46">
        <v>36.390279999999997</v>
      </c>
      <c r="F220" s="47">
        <v>7.6682705630014025</v>
      </c>
      <c r="G220" s="48">
        <v>9.8406908014250458</v>
      </c>
    </row>
    <row r="221" spans="2:7" s="160" customFormat="1" x14ac:dyDescent="0.2">
      <c r="B221" s="44">
        <v>43399</v>
      </c>
      <c r="C221" s="44">
        <v>43403</v>
      </c>
      <c r="D221" s="45">
        <v>213317.51403053926</v>
      </c>
      <c r="E221" s="46">
        <v>35.948065999999997</v>
      </c>
      <c r="F221" s="47">
        <v>7.6683527061276315</v>
      </c>
      <c r="G221" s="48">
        <v>9.8139569834422975</v>
      </c>
    </row>
    <row r="222" spans="2:7" s="160" customFormat="1" x14ac:dyDescent="0.2">
      <c r="B222" s="44">
        <v>43402</v>
      </c>
      <c r="C222" s="44">
        <v>43404</v>
      </c>
      <c r="D222" s="45">
        <v>196437.5238591817</v>
      </c>
      <c r="E222" s="46">
        <v>37.387031999999998</v>
      </c>
      <c r="F222" s="47">
        <v>7.3442166233258694</v>
      </c>
      <c r="G222" s="48">
        <v>9.3264198863664145</v>
      </c>
    </row>
    <row r="223" spans="2:7" s="160" customFormat="1" x14ac:dyDescent="0.2">
      <c r="B223" s="44">
        <v>43403</v>
      </c>
      <c r="C223" s="44">
        <v>43405</v>
      </c>
      <c r="D223" s="45">
        <v>205987.76984479101</v>
      </c>
      <c r="E223" s="46">
        <v>37.252996000000003</v>
      </c>
      <c r="F223" s="47">
        <v>7.6736621988788016</v>
      </c>
      <c r="G223" s="48">
        <v>9.7885226936877192</v>
      </c>
    </row>
    <row r="224" spans="2:7" s="160" customFormat="1" x14ac:dyDescent="0.2">
      <c r="B224" s="44">
        <v>43404</v>
      </c>
      <c r="C224" s="44">
        <v>43406</v>
      </c>
      <c r="D224" s="45">
        <v>203819.15779915868</v>
      </c>
      <c r="E224" s="46">
        <v>37.982607999999999</v>
      </c>
      <c r="F224" s="47">
        <v>7.7415838063774665</v>
      </c>
      <c r="G224" s="48">
        <v>10.062509809013546</v>
      </c>
    </row>
    <row r="225" spans="2:7" s="160" customFormat="1" x14ac:dyDescent="0.2">
      <c r="B225" s="44">
        <v>43405</v>
      </c>
      <c r="C225" s="44">
        <v>43409</v>
      </c>
      <c r="D225" s="45">
        <v>197370.90663341797</v>
      </c>
      <c r="E225" s="46">
        <v>38.411963</v>
      </c>
      <c r="F225" s="47">
        <v>7.5814045956811853</v>
      </c>
      <c r="G225" s="48">
        <v>9.8351222328714645</v>
      </c>
    </row>
    <row r="226" spans="2:7" s="160" customFormat="1" x14ac:dyDescent="0.2">
      <c r="B226" s="44">
        <v>43406</v>
      </c>
      <c r="C226" s="44">
        <v>43410</v>
      </c>
      <c r="D226" s="45">
        <v>195915.4623074902</v>
      </c>
      <c r="E226" s="46">
        <v>38.840614000000002</v>
      </c>
      <c r="F226" s="47">
        <v>7.6094774809186569</v>
      </c>
      <c r="G226" s="48">
        <v>9.9075279746961513</v>
      </c>
    </row>
    <row r="227" spans="2:7" s="160" customFormat="1" x14ac:dyDescent="0.2">
      <c r="B227" s="44">
        <v>43409</v>
      </c>
      <c r="C227" s="44">
        <v>43411</v>
      </c>
      <c r="D227" s="45">
        <v>192624.89252713186</v>
      </c>
      <c r="E227" s="46">
        <v>39.213213000000003</v>
      </c>
      <c r="F227" s="47">
        <v>7.55344157257041</v>
      </c>
      <c r="G227" s="48">
        <v>9.8770067993899833</v>
      </c>
    </row>
    <row r="228" spans="2:7" s="160" customFormat="1" x14ac:dyDescent="0.2">
      <c r="B228" s="44">
        <v>43410</v>
      </c>
      <c r="C228" s="44">
        <v>43412</v>
      </c>
      <c r="D228" s="45">
        <v>192639.44697039115</v>
      </c>
      <c r="E228" s="46">
        <v>38.896712000000001</v>
      </c>
      <c r="F228" s="47">
        <v>7.4930417214484573</v>
      </c>
      <c r="G228" s="48">
        <v>9.8476029180810087</v>
      </c>
    </row>
    <row r="229" spans="2:7" s="160" customFormat="1" x14ac:dyDescent="0.2">
      <c r="B229" s="44">
        <v>43411</v>
      </c>
      <c r="C229" s="44">
        <v>43413</v>
      </c>
      <c r="D229" s="45">
        <v>192578.06518794983</v>
      </c>
      <c r="E229" s="46">
        <v>39.483873000000003</v>
      </c>
      <c r="F229" s="47">
        <v>7.6037285012686127</v>
      </c>
      <c r="G229" s="48">
        <v>9.9721021238258327</v>
      </c>
    </row>
    <row r="230" spans="2:7" s="160" customFormat="1" x14ac:dyDescent="0.2">
      <c r="B230" s="44">
        <v>43412</v>
      </c>
      <c r="C230" s="44">
        <v>43416</v>
      </c>
      <c r="D230" s="45">
        <v>183512.54544306255</v>
      </c>
      <c r="E230" s="46">
        <v>39.675533999999999</v>
      </c>
      <c r="F230" s="47">
        <v>7.2809588689546532</v>
      </c>
      <c r="G230" s="48">
        <v>9.4490406238715643</v>
      </c>
    </row>
    <row r="231" spans="2:7" s="160" customFormat="1" x14ac:dyDescent="0.2">
      <c r="B231" s="44">
        <v>43413</v>
      </c>
      <c r="C231" s="44">
        <v>43417</v>
      </c>
      <c r="D231" s="45">
        <v>180348.5360388718</v>
      </c>
      <c r="E231" s="46">
        <v>38.645161999999999</v>
      </c>
      <c r="F231" s="47">
        <v>6.9695990244869197</v>
      </c>
      <c r="G231" s="48">
        <v>8.9658434477005411</v>
      </c>
    </row>
    <row r="232" spans="2:7" s="160" customFormat="1" x14ac:dyDescent="0.2">
      <c r="B232" s="44">
        <v>43416</v>
      </c>
      <c r="C232" s="44">
        <v>43418</v>
      </c>
      <c r="D232" s="45">
        <v>186992.95578767234</v>
      </c>
      <c r="E232" s="46">
        <v>39.451273</v>
      </c>
      <c r="F232" s="47">
        <v>7.3771107806582732</v>
      </c>
      <c r="G232" s="48">
        <v>9.6112437592134139</v>
      </c>
    </row>
    <row r="233" spans="2:7" s="160" customFormat="1" x14ac:dyDescent="0.2">
      <c r="B233" s="44">
        <v>43417</v>
      </c>
      <c r="C233" s="44">
        <v>43419</v>
      </c>
      <c r="D233" s="45">
        <v>190093.68500377928</v>
      </c>
      <c r="E233" s="46">
        <v>38.647227000000001</v>
      </c>
      <c r="F233" s="47">
        <v>7.3465944284094338</v>
      </c>
      <c r="G233" s="48">
        <v>9.5571663838126319</v>
      </c>
    </row>
    <row r="234" spans="2:7" s="160" customFormat="1" x14ac:dyDescent="0.2">
      <c r="B234" s="44">
        <v>43418</v>
      </c>
      <c r="C234" s="44">
        <v>43420</v>
      </c>
      <c r="D234" s="45">
        <v>196484.98400024456</v>
      </c>
      <c r="E234" s="46">
        <v>37.221795</v>
      </c>
      <c r="F234" s="47">
        <v>7.3135244278372635</v>
      </c>
      <c r="G234" s="48">
        <v>9.3231229662847497</v>
      </c>
    </row>
    <row r="235" spans="2:7" s="160" customFormat="1" x14ac:dyDescent="0.2">
      <c r="B235" s="44">
        <v>43419</v>
      </c>
      <c r="C235" s="44">
        <v>43423</v>
      </c>
      <c r="D235" s="45">
        <v>194586.57835773012</v>
      </c>
      <c r="E235" s="46">
        <v>37.869118</v>
      </c>
      <c r="F235" s="47">
        <v>7.3688227298470084</v>
      </c>
      <c r="G235" s="48">
        <v>9.4611569818386965</v>
      </c>
    </row>
    <row r="236" spans="2:7" s="160" customFormat="1" x14ac:dyDescent="0.2">
      <c r="B236" s="44">
        <v>43420</v>
      </c>
      <c r="C236" s="44">
        <v>43424</v>
      </c>
      <c r="D236" s="45">
        <v>191738.96989395845</v>
      </c>
      <c r="E236" s="46">
        <v>38.844906999999999</v>
      </c>
      <c r="F236" s="47">
        <v>7.4480830866084968</v>
      </c>
      <c r="G236" s="48">
        <v>9.5647649232858427</v>
      </c>
    </row>
    <row r="237" spans="2:7" s="160" customFormat="1" x14ac:dyDescent="0.2">
      <c r="B237" s="44">
        <v>43423</v>
      </c>
      <c r="C237" s="44">
        <v>43425</v>
      </c>
      <c r="D237" s="45">
        <v>190283.52556803072</v>
      </c>
      <c r="E237" s="46">
        <v>39.098531999999999</v>
      </c>
      <c r="F237" s="47">
        <v>7.4398071462963484</v>
      </c>
      <c r="G237" s="48">
        <v>9.5290508954681599</v>
      </c>
    </row>
    <row r="238" spans="2:7" s="160" customFormat="1" x14ac:dyDescent="0.2">
      <c r="B238" s="44">
        <v>43424</v>
      </c>
      <c r="C238" s="44">
        <v>43426</v>
      </c>
      <c r="D238" s="45">
        <v>20598.298735586253</v>
      </c>
      <c r="E238" s="46">
        <v>38.342911000000001</v>
      </c>
      <c r="F238" s="47">
        <v>0.78979880150912252</v>
      </c>
      <c r="G238" s="48">
        <v>1.008940644021294</v>
      </c>
    </row>
    <row r="239" spans="2:7" s="160" customFormat="1" x14ac:dyDescent="0.2">
      <c r="B239" s="44"/>
      <c r="C239" s="44"/>
      <c r="D239" s="45"/>
      <c r="E239" s="46"/>
      <c r="F239" s="47"/>
      <c r="G239" s="48"/>
    </row>
    <row r="240" spans="2:7" x14ac:dyDescent="0.2">
      <c r="B240" s="44"/>
      <c r="C240" s="44"/>
      <c r="D240" s="45"/>
      <c r="E240" s="46"/>
      <c r="F240" s="47"/>
      <c r="G240" s="48"/>
    </row>
    <row r="241" spans="2:10" x14ac:dyDescent="0.2">
      <c r="B241" s="69" t="s">
        <v>78</v>
      </c>
      <c r="C241" s="49"/>
      <c r="D241" s="50">
        <v>36915656.442244604</v>
      </c>
      <c r="E241" s="51">
        <v>38.919175313873851</v>
      </c>
      <c r="F241" s="52">
        <v>1436.7269049024544</v>
      </c>
      <c r="G241" s="53">
        <v>1924.0603162139109</v>
      </c>
    </row>
    <row r="242" spans="2:10" x14ac:dyDescent="0.2">
      <c r="B242" s="49"/>
      <c r="C242" s="49"/>
      <c r="D242" s="50"/>
      <c r="E242" s="51"/>
      <c r="F242" s="53"/>
      <c r="G242" s="53"/>
    </row>
    <row r="243" spans="2:10" x14ac:dyDescent="0.2">
      <c r="B243" s="69" t="s">
        <v>21</v>
      </c>
      <c r="C243" s="49"/>
      <c r="D243" s="50">
        <v>48693720.442244604</v>
      </c>
      <c r="E243" s="51"/>
      <c r="F243" s="53"/>
      <c r="G243" s="53">
        <v>2499.4315662139111</v>
      </c>
    </row>
    <row r="244" spans="2:10" x14ac:dyDescent="0.2">
      <c r="B244" s="49"/>
      <c r="C244" s="49"/>
      <c r="D244" s="50"/>
      <c r="E244" s="51"/>
      <c r="F244" s="53"/>
      <c r="G244" s="53"/>
    </row>
    <row r="245" spans="2:10" x14ac:dyDescent="0.2">
      <c r="B245" s="113" t="s">
        <v>85</v>
      </c>
      <c r="H245" s="151"/>
    </row>
    <row r="248" spans="2:10" s="160" customFormat="1" x14ac:dyDescent="0.2">
      <c r="G248" s="217"/>
    </row>
    <row r="249" spans="2:10" s="160" customFormat="1" x14ac:dyDescent="0.2"/>
    <row r="250" spans="2:10" x14ac:dyDescent="0.2">
      <c r="B250" s="195"/>
      <c r="C250" s="44"/>
      <c r="D250" s="151"/>
      <c r="E250" s="219"/>
      <c r="F250" s="219"/>
      <c r="G250" s="217"/>
      <c r="H250" s="218"/>
      <c r="J250" s="46"/>
    </row>
    <row r="251" spans="2:10" x14ac:dyDescent="0.2">
      <c r="B251" s="195"/>
      <c r="C251" s="44"/>
      <c r="D251" s="151"/>
      <c r="E251" s="219"/>
      <c r="F251" s="219"/>
      <c r="G251" s="217"/>
      <c r="H251" s="218"/>
      <c r="J251" s="46"/>
    </row>
    <row r="252" spans="2:10" x14ac:dyDescent="0.2">
      <c r="B252" s="44"/>
      <c r="C252" s="44"/>
      <c r="D252" s="45"/>
      <c r="E252" s="46"/>
      <c r="F252" s="47"/>
      <c r="G252" s="48"/>
    </row>
    <row r="253" spans="2:10" x14ac:dyDescent="0.2">
      <c r="D253" s="151"/>
      <c r="E253" s="151"/>
      <c r="F253" s="151"/>
      <c r="G253" s="151"/>
    </row>
  </sheetData>
  <mergeCells count="1">
    <mergeCell ref="B5:G5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P65455"/>
  <sheetViews>
    <sheetView workbookViewId="0">
      <selection activeCell="H35" sqref="H35"/>
    </sheetView>
  </sheetViews>
  <sheetFormatPr defaultRowHeight="12.75" x14ac:dyDescent="0.2"/>
  <cols>
    <col min="1" max="1" width="11.28515625" style="114" customWidth="1"/>
    <col min="2" max="2" width="15.7109375" style="114" customWidth="1"/>
    <col min="3" max="3" width="14.7109375" style="114" customWidth="1"/>
    <col min="4" max="4" width="12.140625" style="114" bestFit="1" customWidth="1"/>
    <col min="5" max="5" width="20.28515625" style="114" bestFit="1" customWidth="1"/>
    <col min="6" max="6" width="9.85546875" style="114" bestFit="1" customWidth="1"/>
    <col min="7" max="7" width="9.28515625" style="114" bestFit="1" customWidth="1"/>
    <col min="8" max="8" width="4" style="114" customWidth="1"/>
    <col min="9" max="9" width="10.140625" style="114" bestFit="1" customWidth="1"/>
    <col min="10" max="10" width="12.5703125" style="114" bestFit="1" customWidth="1"/>
    <col min="11" max="11" width="19" style="114" bestFit="1" customWidth="1"/>
    <col min="12" max="12" width="18.28515625" style="114" bestFit="1" customWidth="1"/>
    <col min="13" max="13" width="5" style="114" customWidth="1"/>
    <col min="14" max="14" width="3.42578125" style="114" customWidth="1"/>
    <col min="15" max="16" width="10.140625" style="114" bestFit="1" customWidth="1"/>
    <col min="17" max="16384" width="9.140625" style="114"/>
  </cols>
  <sheetData>
    <row r="1" spans="1:16" x14ac:dyDescent="0.2">
      <c r="A1" s="114">
        <f>AA46-AA45</f>
        <v>0</v>
      </c>
      <c r="B1" s="115" t="s">
        <v>34</v>
      </c>
      <c r="C1" s="116">
        <f ca="1">TODAY()</f>
        <v>43432</v>
      </c>
      <c r="H1" s="117"/>
    </row>
    <row r="2" spans="1:16" x14ac:dyDescent="0.2">
      <c r="H2" s="117"/>
    </row>
    <row r="3" spans="1:16" x14ac:dyDescent="0.2">
      <c r="B3" s="114" t="s">
        <v>47</v>
      </c>
      <c r="C3" s="118" t="e">
        <f>L21</f>
        <v>#REF!</v>
      </c>
      <c r="E3" s="119"/>
      <c r="F3" s="119"/>
      <c r="H3" s="117"/>
      <c r="J3" s="222" t="s">
        <v>59</v>
      </c>
      <c r="K3" s="222"/>
      <c r="L3" s="222"/>
      <c r="M3" s="222"/>
    </row>
    <row r="4" spans="1:16" x14ac:dyDescent="0.2">
      <c r="B4" s="114" t="s">
        <v>48</v>
      </c>
      <c r="C4" s="120">
        <v>1.2739</v>
      </c>
      <c r="D4" s="119" t="s">
        <v>67</v>
      </c>
      <c r="H4" s="117"/>
      <c r="J4" s="121" t="s">
        <v>55</v>
      </c>
      <c r="K4" s="122" t="s">
        <v>83</v>
      </c>
      <c r="L4" s="122" t="s">
        <v>56</v>
      </c>
    </row>
    <row r="5" spans="1:16" x14ac:dyDescent="0.2">
      <c r="C5" s="123" t="s">
        <v>87</v>
      </c>
      <c r="H5" s="117"/>
      <c r="I5" s="125" t="s">
        <v>95</v>
      </c>
      <c r="J5" s="124" t="s">
        <v>65</v>
      </c>
      <c r="O5" s="116"/>
    </row>
    <row r="6" spans="1:16" x14ac:dyDescent="0.2">
      <c r="B6" s="115" t="s">
        <v>49</v>
      </c>
      <c r="C6" s="118" t="e">
        <f>C3/C4</f>
        <v>#REF!</v>
      </c>
      <c r="E6" s="119" t="s">
        <v>62</v>
      </c>
      <c r="F6" s="119"/>
      <c r="H6" s="117"/>
      <c r="I6" s="124" t="s">
        <v>57</v>
      </c>
      <c r="J6" s="124" t="s">
        <v>66</v>
      </c>
      <c r="O6" s="116"/>
    </row>
    <row r="7" spans="1:16" x14ac:dyDescent="0.2">
      <c r="B7" s="115" t="s">
        <v>50</v>
      </c>
      <c r="C7" s="120">
        <f>J12/100</f>
        <v>36.29</v>
      </c>
      <c r="D7" s="120">
        <v>35.67</v>
      </c>
      <c r="E7" s="119" t="s">
        <v>64</v>
      </c>
      <c r="F7" s="119"/>
      <c r="H7" s="117"/>
      <c r="I7" s="125">
        <v>43423</v>
      </c>
      <c r="J7" s="124">
        <v>3889</v>
      </c>
      <c r="O7" s="116"/>
    </row>
    <row r="8" spans="1:16" x14ac:dyDescent="0.2">
      <c r="C8" s="123" t="s">
        <v>60</v>
      </c>
      <c r="D8" s="115"/>
      <c r="H8" s="117"/>
      <c r="I8" s="125">
        <v>43424</v>
      </c>
      <c r="J8" s="124">
        <v>3808</v>
      </c>
      <c r="O8" s="116"/>
    </row>
    <row r="9" spans="1:16" ht="13.5" thickBot="1" x14ac:dyDescent="0.25">
      <c r="B9" s="126" t="s">
        <v>82</v>
      </c>
      <c r="C9" s="127" t="e">
        <f>C6/C7</f>
        <v>#REF!</v>
      </c>
      <c r="D9" s="127" t="e">
        <f>L22/D7</f>
        <v>#REF!</v>
      </c>
      <c r="E9" s="104"/>
      <c r="F9" s="104"/>
      <c r="H9" s="117"/>
      <c r="I9" s="125">
        <v>43425</v>
      </c>
      <c r="J9" s="124">
        <v>3850</v>
      </c>
      <c r="O9" s="116"/>
    </row>
    <row r="10" spans="1:16" ht="13.5" thickTop="1" x14ac:dyDescent="0.2">
      <c r="C10" s="128"/>
      <c r="H10" s="117"/>
      <c r="I10" s="125">
        <v>43426</v>
      </c>
      <c r="J10" s="124">
        <v>3768</v>
      </c>
      <c r="O10" s="116"/>
    </row>
    <row r="11" spans="1:16" x14ac:dyDescent="0.2">
      <c r="E11" s="104"/>
      <c r="F11" s="104"/>
      <c r="H11" s="117"/>
      <c r="I11" s="125">
        <v>43427</v>
      </c>
      <c r="J11" s="124">
        <v>3642</v>
      </c>
      <c r="O11" s="116"/>
    </row>
    <row r="12" spans="1:16" x14ac:dyDescent="0.2">
      <c r="B12" s="129" t="s">
        <v>58</v>
      </c>
      <c r="C12" s="129">
        <f>L12</f>
        <v>3926.3700000000003</v>
      </c>
      <c r="H12" s="117"/>
      <c r="I12" s="125">
        <v>43430</v>
      </c>
      <c r="J12" s="124">
        <v>3629</v>
      </c>
      <c r="K12" s="130">
        <f>AVERAGE(J8:J12)</f>
        <v>3739.4</v>
      </c>
      <c r="L12" s="131">
        <f>K12*105%</f>
        <v>3926.3700000000003</v>
      </c>
      <c r="O12" s="116"/>
    </row>
    <row r="13" spans="1:16" x14ac:dyDescent="0.2">
      <c r="C13" s="132" t="s">
        <v>54</v>
      </c>
      <c r="H13" s="117"/>
      <c r="L13" s="131"/>
      <c r="O13" s="116"/>
    </row>
    <row r="14" spans="1:16" x14ac:dyDescent="0.2">
      <c r="B14" s="206" t="s">
        <v>124</v>
      </c>
      <c r="C14" s="206" t="s">
        <v>125</v>
      </c>
      <c r="D14" s="114" t="s">
        <v>126</v>
      </c>
      <c r="E14" s="208"/>
      <c r="F14" s="208"/>
      <c r="H14" s="117"/>
      <c r="O14" s="116">
        <f>L17</f>
        <v>43455</v>
      </c>
      <c r="P14" s="116">
        <v>43465</v>
      </c>
    </row>
    <row r="15" spans="1:16" s="117" customFormat="1" x14ac:dyDescent="0.2">
      <c r="A15" s="205">
        <f>'Market Data'!F114</f>
        <v>43399</v>
      </c>
      <c r="B15" s="204" t="e">
        <f t="shared" ref="B15:B21" si="0">$C$9-C15</f>
        <v>#REF!</v>
      </c>
      <c r="C15" s="204">
        <f>'Market Data'!AB114</f>
        <v>108264.08749999999</v>
      </c>
      <c r="D15" s="207" t="e">
        <f>D9-C15</f>
        <v>#REF!</v>
      </c>
      <c r="G15" s="204"/>
      <c r="L15" s="117" t="s">
        <v>127</v>
      </c>
      <c r="O15" s="166">
        <f>(COUNT(O16:O56))</f>
        <v>19</v>
      </c>
      <c r="P15" s="166">
        <f>COUNT(O16:O56)+P57+P58+P59+P60</f>
        <v>20.800000000000004</v>
      </c>
    </row>
    <row r="16" spans="1:16" s="122" customFormat="1" x14ac:dyDescent="0.2">
      <c r="A16" s="205">
        <f>'Market Data'!F115</f>
        <v>43402</v>
      </c>
      <c r="B16" s="204" t="e">
        <f t="shared" si="0"/>
        <v>#REF!</v>
      </c>
      <c r="C16" s="204">
        <f>'Market Data'!AB115</f>
        <v>106974.675</v>
      </c>
      <c r="D16" s="207" t="e">
        <f t="shared" ref="D16:D21" si="1">$D$9-C16</f>
        <v>#REF!</v>
      </c>
      <c r="E16" s="153"/>
      <c r="F16" s="153"/>
      <c r="G16" s="209"/>
      <c r="J16" s="158" t="s">
        <v>86</v>
      </c>
      <c r="K16" s="159" t="s">
        <v>96</v>
      </c>
      <c r="L16" s="203">
        <v>760000000</v>
      </c>
      <c r="N16" s="135"/>
      <c r="O16" s="116"/>
    </row>
    <row r="17" spans="1:15" s="122" customFormat="1" x14ac:dyDescent="0.2">
      <c r="A17" s="205">
        <f>'Market Data'!F116</f>
        <v>43403</v>
      </c>
      <c r="B17" s="204" t="e">
        <f t="shared" si="0"/>
        <v>#REF!</v>
      </c>
      <c r="C17" s="204">
        <f>'Market Data'!AB116</f>
        <v>110517.2</v>
      </c>
      <c r="D17" s="207" t="e">
        <f t="shared" si="1"/>
        <v>#REF!</v>
      </c>
      <c r="E17" s="210"/>
      <c r="F17" s="210"/>
      <c r="G17" s="211"/>
      <c r="J17" s="122" t="s">
        <v>74</v>
      </c>
      <c r="K17" s="133" t="e">
        <f>#REF!</f>
        <v>#REF!</v>
      </c>
      <c r="L17" s="136">
        <v>43455</v>
      </c>
      <c r="N17" s="137"/>
      <c r="O17" s="116"/>
    </row>
    <row r="18" spans="1:15" x14ac:dyDescent="0.2">
      <c r="A18" s="205">
        <f>'Market Data'!F117</f>
        <v>43404</v>
      </c>
      <c r="B18" s="204" t="e">
        <f t="shared" si="0"/>
        <v>#REF!</v>
      </c>
      <c r="C18" s="204">
        <f>'Market Data'!AB117</f>
        <v>110090.41250000001</v>
      </c>
      <c r="D18" s="207" t="e">
        <f t="shared" si="1"/>
        <v>#REF!</v>
      </c>
      <c r="E18" s="152"/>
      <c r="F18" s="152"/>
      <c r="J18" s="115" t="s">
        <v>68</v>
      </c>
      <c r="K18" s="133" t="e">
        <f>K17-K19</f>
        <v>#REF!</v>
      </c>
      <c r="O18" s="116"/>
    </row>
    <row r="19" spans="1:15" x14ac:dyDescent="0.2">
      <c r="A19" s="205">
        <f>'Market Data'!F118</f>
        <v>43405</v>
      </c>
      <c r="B19" s="204" t="e">
        <f t="shared" si="0"/>
        <v>#REF!</v>
      </c>
      <c r="C19" s="204">
        <f>'Market Data'!AB118</f>
        <v>112246.35</v>
      </c>
      <c r="D19" s="207" t="e">
        <f t="shared" si="1"/>
        <v>#REF!</v>
      </c>
      <c r="E19" s="152"/>
      <c r="F19" s="152"/>
      <c r="J19" s="115" t="s">
        <v>72</v>
      </c>
      <c r="K19" s="138" t="e">
        <f>#REF!</f>
        <v>#REF!</v>
      </c>
      <c r="L19" s="148" t="e">
        <f>L16-K18</f>
        <v>#REF!</v>
      </c>
      <c r="N19" s="139"/>
      <c r="O19" s="116"/>
    </row>
    <row r="20" spans="1:15" x14ac:dyDescent="0.2">
      <c r="A20" s="205">
        <f>'Market Data'!F119</f>
        <v>43406</v>
      </c>
      <c r="B20" s="204" t="e">
        <f t="shared" si="0"/>
        <v>#REF!</v>
      </c>
      <c r="C20" s="204">
        <f>'Market Data'!AB119</f>
        <v>113668.825</v>
      </c>
      <c r="D20" s="207" t="e">
        <f t="shared" si="1"/>
        <v>#REF!</v>
      </c>
      <c r="E20" s="152"/>
      <c r="F20" s="152"/>
      <c r="J20" s="140" t="s">
        <v>73</v>
      </c>
      <c r="K20" s="114">
        <f>P15</f>
        <v>20.800000000000004</v>
      </c>
      <c r="L20" s="114">
        <f>O15</f>
        <v>19</v>
      </c>
      <c r="O20" s="116"/>
    </row>
    <row r="21" spans="1:15" x14ac:dyDescent="0.2">
      <c r="A21" s="205">
        <f>'Market Data'!F120</f>
        <v>43409</v>
      </c>
      <c r="B21" s="204" t="e">
        <f t="shared" si="0"/>
        <v>#REF!</v>
      </c>
      <c r="C21" s="204">
        <f>'Market Data'!AB120</f>
        <v>116992.58749999999</v>
      </c>
      <c r="D21" s="207" t="e">
        <f t="shared" si="1"/>
        <v>#REF!</v>
      </c>
      <c r="E21" s="152"/>
      <c r="F21" s="152">
        <f>8.6+3.5+3.3+3.1+2.8+2.8+1.8+1.5+1.4+1.3</f>
        <v>30.1</v>
      </c>
      <c r="J21" s="115" t="s">
        <v>70</v>
      </c>
      <c r="K21" s="139" t="e">
        <f>K19/K20</f>
        <v>#REF!</v>
      </c>
      <c r="L21" s="139" t="e">
        <f>L19/L20</f>
        <v>#REF!</v>
      </c>
      <c r="N21" s="141"/>
      <c r="O21" s="116"/>
    </row>
    <row r="22" spans="1:15" x14ac:dyDescent="0.2">
      <c r="A22" s="205">
        <f>'Market Data'!F121</f>
        <v>43410</v>
      </c>
      <c r="B22" s="204" t="e">
        <f t="shared" ref="B22" si="2">$C$9-C22</f>
        <v>#REF!</v>
      </c>
      <c r="C22" s="204">
        <f>'Market Data'!AB121</f>
        <v>121746.6</v>
      </c>
      <c r="D22" s="207" t="e">
        <f t="shared" ref="D22" si="3">$D$9-C22</f>
        <v>#REF!</v>
      </c>
      <c r="E22" s="152"/>
      <c r="F22" s="152"/>
      <c r="J22" s="115" t="s">
        <v>71</v>
      </c>
      <c r="K22" s="141" t="e">
        <f>K21/C4</f>
        <v>#REF!</v>
      </c>
      <c r="L22" s="149" t="e">
        <f>L21/C4</f>
        <v>#REF!</v>
      </c>
      <c r="N22" s="141"/>
      <c r="O22" s="116"/>
    </row>
    <row r="23" spans="1:15" x14ac:dyDescent="0.2">
      <c r="A23" s="205">
        <f>'Market Data'!F122</f>
        <v>43411</v>
      </c>
      <c r="B23" s="204" t="e">
        <f t="shared" ref="B23" si="4">$C$9-C23</f>
        <v>#REF!</v>
      </c>
      <c r="C23" s="204">
        <f>'Market Data'!AB122</f>
        <v>124326.46249999999</v>
      </c>
      <c r="D23" s="207" t="e">
        <f t="shared" ref="D23" si="5">$D$9-C23</f>
        <v>#REF!</v>
      </c>
      <c r="E23" s="152"/>
      <c r="F23" s="152"/>
      <c r="J23" s="115" t="s">
        <v>69</v>
      </c>
      <c r="K23" s="142" t="e">
        <f>K22/(K12/100)</f>
        <v>#REF!</v>
      </c>
      <c r="L23" s="150" t="e">
        <f>L22/(D7)</f>
        <v>#REF!</v>
      </c>
      <c r="N23" s="139"/>
      <c r="O23" s="116"/>
    </row>
    <row r="24" spans="1:15" x14ac:dyDescent="0.2">
      <c r="A24" s="215">
        <f>'Market Data'!F123</f>
        <v>43412</v>
      </c>
      <c r="B24" s="216" t="e">
        <f t="shared" ref="B24" si="6">$C$9-C24</f>
        <v>#REF!</v>
      </c>
      <c r="C24" s="216">
        <f>'Market Data'!AB123</f>
        <v>126395.5125</v>
      </c>
      <c r="D24" s="207" t="e">
        <f t="shared" ref="D24" si="7">$D$9-C24</f>
        <v>#REF!</v>
      </c>
      <c r="E24" s="152"/>
      <c r="F24" s="152"/>
      <c r="O24" s="116"/>
    </row>
    <row r="25" spans="1:15" x14ac:dyDescent="0.2">
      <c r="A25" s="215">
        <f>'Market Data'!F124</f>
        <v>43413</v>
      </c>
      <c r="B25" s="216" t="e">
        <f t="shared" ref="B25" si="8">$C$9-C25</f>
        <v>#REF!</v>
      </c>
      <c r="C25" s="216">
        <f>'Market Data'!AB124</f>
        <v>124395.8125</v>
      </c>
      <c r="D25" s="207" t="e">
        <f t="shared" ref="D25" si="9">$D$9-C25</f>
        <v>#REF!</v>
      </c>
      <c r="E25" s="152"/>
      <c r="F25" s="152"/>
      <c r="J25" s="115" t="s">
        <v>128</v>
      </c>
      <c r="K25" s="141">
        <v>3800000</v>
      </c>
      <c r="L25" s="149">
        <v>15200000</v>
      </c>
      <c r="M25" s="141"/>
      <c r="O25" s="116"/>
    </row>
    <row r="26" spans="1:15" x14ac:dyDescent="0.2">
      <c r="A26" s="215">
        <f>'Market Data'!F125</f>
        <v>43416</v>
      </c>
      <c r="B26" s="216" t="e">
        <f t="shared" ref="B26" si="10">$C$9-C26</f>
        <v>#REF!</v>
      </c>
      <c r="C26" s="216">
        <f>'Market Data'!AB125</f>
        <v>126423.1125</v>
      </c>
      <c r="D26" s="207" t="e">
        <f t="shared" ref="D26" si="11">$D$9-C26</f>
        <v>#REF!</v>
      </c>
      <c r="E26" s="212"/>
      <c r="F26" s="152"/>
      <c r="K26" s="149">
        <f>K25/C4</f>
        <v>2982965.695894497</v>
      </c>
      <c r="L26" s="149">
        <f>L25/C4</f>
        <v>11931862.783577988</v>
      </c>
      <c r="N26" s="139"/>
      <c r="O26" s="116"/>
    </row>
    <row r="27" spans="1:15" x14ac:dyDescent="0.2">
      <c r="A27" s="215">
        <f>'Market Data'!F126</f>
        <v>43417</v>
      </c>
      <c r="B27" s="216" t="e">
        <f t="shared" ref="B27" si="12">$C$9-C27</f>
        <v>#REF!</v>
      </c>
      <c r="C27" s="216">
        <f>'Market Data'!AB126</f>
        <v>134959.47500000001</v>
      </c>
      <c r="D27" s="207" t="e">
        <f t="shared" ref="D27" si="13">$D$9-C27</f>
        <v>#REF!</v>
      </c>
      <c r="E27" s="213"/>
      <c r="F27" s="152"/>
      <c r="K27" s="138">
        <f>K26/D7</f>
        <v>83626.736638477625</v>
      </c>
      <c r="L27" s="149">
        <f>L26/D7</f>
        <v>334506.9465539105</v>
      </c>
      <c r="O27" s="116"/>
    </row>
    <row r="28" spans="1:15" x14ac:dyDescent="0.2">
      <c r="A28" s="215">
        <f>'Market Data'!F127</f>
        <v>43418</v>
      </c>
      <c r="B28" s="216" t="e">
        <f t="shared" ref="B28" si="14">$C$9-C28</f>
        <v>#REF!</v>
      </c>
      <c r="C28" s="216">
        <f>'Market Data'!AB127</f>
        <v>136997.53750000001</v>
      </c>
      <c r="D28" s="207" t="e">
        <f t="shared" ref="D28" si="15">$D$9-C28</f>
        <v>#REF!</v>
      </c>
      <c r="E28" s="209"/>
      <c r="F28" s="152"/>
      <c r="J28" s="143" t="e">
        <f>(K17-L16)/K25</f>
        <v>#REF!</v>
      </c>
      <c r="K28" s="101"/>
      <c r="O28" s="116"/>
    </row>
    <row r="29" spans="1:15" x14ac:dyDescent="0.2">
      <c r="A29" s="215">
        <f>'Market Data'!F128</f>
        <v>43419</v>
      </c>
      <c r="B29" s="216" t="e">
        <f t="shared" ref="B29" si="16">$C$9-C29</f>
        <v>#REF!</v>
      </c>
      <c r="C29" s="216">
        <f>'Market Data'!AB128</f>
        <v>140513.4</v>
      </c>
      <c r="D29" s="207" t="e">
        <f t="shared" ref="D29" si="17">$D$9-C29</f>
        <v>#REF!</v>
      </c>
      <c r="E29" s="152"/>
      <c r="F29" s="152"/>
      <c r="J29" s="144"/>
      <c r="K29" s="145"/>
      <c r="L29" s="146"/>
      <c r="N29" s="139"/>
      <c r="O29" s="116"/>
    </row>
    <row r="30" spans="1:15" x14ac:dyDescent="0.2">
      <c r="A30" s="215">
        <f>'Market Data'!F129</f>
        <v>43420</v>
      </c>
      <c r="B30" s="216" t="e">
        <f t="shared" ref="B30" si="18">$C$9-C30</f>
        <v>#REF!</v>
      </c>
      <c r="C30" s="216">
        <f>'Market Data'!AB129</f>
        <v>141857.73749999999</v>
      </c>
      <c r="D30" s="207" t="e">
        <f t="shared" ref="D30" si="19">$D$9-C30</f>
        <v>#REF!</v>
      </c>
      <c r="E30" s="152"/>
      <c r="F30" s="152"/>
      <c r="J30" s="122"/>
      <c r="K30" s="133"/>
      <c r="O30" s="116"/>
    </row>
    <row r="31" spans="1:15" x14ac:dyDescent="0.2">
      <c r="A31" s="215">
        <f>'Market Data'!F130</f>
        <v>43423</v>
      </c>
      <c r="B31" s="216" t="e">
        <f t="shared" ref="B31" si="20">$C$9-C31</f>
        <v>#REF!</v>
      </c>
      <c r="C31" s="216">
        <f>'Market Data'!AB130</f>
        <v>143683.17499999999</v>
      </c>
      <c r="D31" s="207" t="e">
        <f t="shared" ref="D31" si="21">$D$9-C31</f>
        <v>#REF!</v>
      </c>
      <c r="E31" s="152"/>
      <c r="F31" s="152"/>
      <c r="J31" s="115"/>
      <c r="K31" s="139"/>
      <c r="L31" s="139"/>
      <c r="M31" s="143"/>
      <c r="O31" s="116"/>
    </row>
    <row r="32" spans="1:15" x14ac:dyDescent="0.2">
      <c r="A32" s="215">
        <f>'Market Data'!F131</f>
        <v>43424</v>
      </c>
      <c r="B32" s="216" t="e">
        <f t="shared" ref="B32" si="22">$C$9-C32</f>
        <v>#REF!</v>
      </c>
      <c r="C32" s="216">
        <f>'Market Data'!AB131</f>
        <v>142758.57500000001</v>
      </c>
      <c r="D32" s="207" t="e">
        <f t="shared" ref="D32" si="23">$D$9-C32</f>
        <v>#REF!</v>
      </c>
      <c r="E32" s="134"/>
      <c r="F32" s="134"/>
      <c r="O32" s="116"/>
    </row>
    <row r="33" spans="1:15" x14ac:dyDescent="0.2">
      <c r="A33" s="215">
        <f>'Market Data'!F132</f>
        <v>43425</v>
      </c>
      <c r="B33" s="216" t="e">
        <f t="shared" ref="B33" si="24">$C$9-C33</f>
        <v>#REF!</v>
      </c>
      <c r="C33" s="216">
        <f>'Market Data'!AB132</f>
        <v>142446.86249999999</v>
      </c>
      <c r="D33" s="207" t="e">
        <f t="shared" ref="D33" si="25">$D$9-C33</f>
        <v>#REF!</v>
      </c>
      <c r="E33" s="134"/>
      <c r="F33" s="134"/>
      <c r="O33" s="116"/>
    </row>
    <row r="34" spans="1:15" x14ac:dyDescent="0.2">
      <c r="A34" s="215">
        <f>'Market Data'!F133</f>
        <v>43426</v>
      </c>
      <c r="B34" s="216" t="e">
        <f t="shared" ref="B34" si="26">$C$9-C34</f>
        <v>#REF!</v>
      </c>
      <c r="C34" s="216">
        <f>'Market Data'!AB133</f>
        <v>141106.15</v>
      </c>
      <c r="D34" s="207" t="e">
        <f t="shared" ref="D34" si="27">$D$9-C34</f>
        <v>#REF!</v>
      </c>
      <c r="E34" s="134"/>
      <c r="F34" s="134"/>
      <c r="N34" s="139"/>
      <c r="O34" s="116"/>
    </row>
    <row r="35" spans="1:15" x14ac:dyDescent="0.2">
      <c r="A35" s="215">
        <f>'Market Data'!F134</f>
        <v>43427</v>
      </c>
      <c r="B35" s="216" t="e">
        <f t="shared" ref="B35" si="28">$C$9-C35</f>
        <v>#REF!</v>
      </c>
      <c r="C35" s="216">
        <f>'Market Data'!AB134</f>
        <v>137641.60000000001</v>
      </c>
      <c r="D35" s="207" t="e">
        <f t="shared" ref="D35" si="29">$D$9-C35</f>
        <v>#REF!</v>
      </c>
      <c r="E35" s="134"/>
      <c r="F35" s="134"/>
      <c r="O35" s="116"/>
    </row>
    <row r="36" spans="1:15" x14ac:dyDescent="0.2">
      <c r="A36" s="215">
        <f>'Market Data'!F135</f>
        <v>43430</v>
      </c>
      <c r="B36" s="216" t="e">
        <f t="shared" ref="B36" si="30">$C$9-C36</f>
        <v>#REF!</v>
      </c>
      <c r="C36" s="216">
        <f>'Market Data'!AB135</f>
        <v>143439.51250000001</v>
      </c>
      <c r="D36" s="207" t="e">
        <f t="shared" ref="D36" si="31">$D$9-C36</f>
        <v>#REF!</v>
      </c>
      <c r="E36" s="134"/>
      <c r="F36" s="134"/>
      <c r="O36" s="116"/>
    </row>
    <row r="37" spans="1:15" x14ac:dyDescent="0.2">
      <c r="A37" s="215">
        <f>'Market Data'!F136</f>
        <v>43431</v>
      </c>
      <c r="B37" s="216" t="e">
        <f t="shared" ref="B37" si="32">$C$9-C37</f>
        <v>#REF!</v>
      </c>
      <c r="C37" s="216">
        <f>'Market Data'!AB136</f>
        <v>142837.58749999999</v>
      </c>
      <c r="D37" s="207" t="e">
        <f t="shared" ref="D37" si="33">$D$9-C37</f>
        <v>#REF!</v>
      </c>
      <c r="E37" s="134"/>
      <c r="F37" s="134"/>
      <c r="N37" s="139"/>
      <c r="O37" s="116"/>
    </row>
    <row r="38" spans="1:15" x14ac:dyDescent="0.2">
      <c r="D38" s="133"/>
      <c r="E38" s="134"/>
      <c r="F38" s="134"/>
      <c r="O38" s="116">
        <v>43431</v>
      </c>
    </row>
    <row r="39" spans="1:15" x14ac:dyDescent="0.2">
      <c r="D39" s="133"/>
      <c r="E39" s="134"/>
      <c r="F39" s="134"/>
      <c r="O39" s="116">
        <v>43432</v>
      </c>
    </row>
    <row r="40" spans="1:15" x14ac:dyDescent="0.2">
      <c r="D40" s="133"/>
      <c r="E40" s="134"/>
      <c r="F40" s="134"/>
      <c r="N40" s="139"/>
      <c r="O40" s="116">
        <v>43433</v>
      </c>
    </row>
    <row r="41" spans="1:15" x14ac:dyDescent="0.2">
      <c r="D41" s="133"/>
      <c r="E41" s="134"/>
      <c r="F41" s="134"/>
      <c r="O41" s="116">
        <v>43434</v>
      </c>
    </row>
    <row r="42" spans="1:15" x14ac:dyDescent="0.2">
      <c r="D42" s="133"/>
      <c r="E42" s="134"/>
      <c r="F42" s="134"/>
      <c r="O42" s="116">
        <v>43437</v>
      </c>
    </row>
    <row r="43" spans="1:15" x14ac:dyDescent="0.2">
      <c r="D43" s="133"/>
      <c r="E43" s="134"/>
      <c r="F43" s="134"/>
      <c r="N43" s="139"/>
      <c r="O43" s="116">
        <v>43438</v>
      </c>
    </row>
    <row r="44" spans="1:15" x14ac:dyDescent="0.2">
      <c r="D44" s="133"/>
      <c r="E44" s="134"/>
      <c r="F44" s="134"/>
      <c r="O44" s="116">
        <v>43439</v>
      </c>
    </row>
    <row r="45" spans="1:15" x14ac:dyDescent="0.2">
      <c r="D45" s="133"/>
      <c r="E45" s="134"/>
      <c r="F45" s="134"/>
      <c r="O45" s="116">
        <v>43440</v>
      </c>
    </row>
    <row r="46" spans="1:15" x14ac:dyDescent="0.2">
      <c r="D46" s="133"/>
      <c r="E46" s="134"/>
      <c r="F46" s="134"/>
      <c r="N46" s="139"/>
      <c r="O46" s="116">
        <v>43441</v>
      </c>
    </row>
    <row r="47" spans="1:15" x14ac:dyDescent="0.2">
      <c r="D47" s="133"/>
      <c r="E47" s="134"/>
      <c r="F47" s="134"/>
      <c r="O47" s="116">
        <v>43444</v>
      </c>
    </row>
    <row r="48" spans="1:15" x14ac:dyDescent="0.2">
      <c r="D48" s="133"/>
      <c r="E48" s="134"/>
      <c r="F48" s="134"/>
      <c r="O48" s="116">
        <v>43445</v>
      </c>
    </row>
    <row r="49" spans="4:16" x14ac:dyDescent="0.2">
      <c r="D49" s="133"/>
      <c r="E49" s="134"/>
      <c r="F49" s="134"/>
      <c r="N49" s="139"/>
      <c r="O49" s="116">
        <v>43446</v>
      </c>
    </row>
    <row r="50" spans="4:16" x14ac:dyDescent="0.2">
      <c r="D50" s="133"/>
      <c r="E50" s="134"/>
      <c r="F50" s="134"/>
      <c r="O50" s="116">
        <v>43447</v>
      </c>
    </row>
    <row r="51" spans="4:16" x14ac:dyDescent="0.2">
      <c r="D51" s="133"/>
      <c r="E51" s="134"/>
      <c r="F51" s="134"/>
      <c r="O51" s="116">
        <v>43448</v>
      </c>
    </row>
    <row r="52" spans="4:16" x14ac:dyDescent="0.2">
      <c r="D52" s="133"/>
      <c r="E52" s="134"/>
      <c r="F52" s="134"/>
      <c r="N52" s="139"/>
      <c r="O52" s="116">
        <v>43451</v>
      </c>
    </row>
    <row r="53" spans="4:16" x14ac:dyDescent="0.2">
      <c r="D53" s="133"/>
      <c r="E53" s="134"/>
      <c r="F53" s="134"/>
      <c r="O53" s="116">
        <v>43452</v>
      </c>
    </row>
    <row r="54" spans="4:16" x14ac:dyDescent="0.2">
      <c r="D54" s="133"/>
      <c r="E54" s="134"/>
      <c r="F54" s="134"/>
      <c r="O54" s="116">
        <v>43453</v>
      </c>
    </row>
    <row r="55" spans="4:16" x14ac:dyDescent="0.2">
      <c r="D55" s="133"/>
      <c r="E55" s="134"/>
      <c r="F55" s="134"/>
      <c r="N55" s="139"/>
      <c r="O55" s="116">
        <v>43454</v>
      </c>
    </row>
    <row r="56" spans="4:16" x14ac:dyDescent="0.2">
      <c r="D56" s="133"/>
      <c r="E56" s="134"/>
      <c r="F56" s="134"/>
      <c r="O56" s="116">
        <v>43455</v>
      </c>
    </row>
    <row r="57" spans="4:16" x14ac:dyDescent="0.2">
      <c r="D57" s="133"/>
      <c r="E57" s="134"/>
      <c r="F57" s="134"/>
      <c r="O57" s="116">
        <v>43458</v>
      </c>
      <c r="P57" s="114">
        <v>0.3</v>
      </c>
    </row>
    <row r="58" spans="4:16" x14ac:dyDescent="0.2">
      <c r="D58" s="133"/>
      <c r="E58" s="134"/>
      <c r="F58" s="134"/>
      <c r="O58" s="116">
        <v>43461</v>
      </c>
      <c r="P58" s="114">
        <v>0.6</v>
      </c>
    </row>
    <row r="59" spans="4:16" x14ac:dyDescent="0.2">
      <c r="D59" s="133"/>
      <c r="E59" s="134"/>
      <c r="F59" s="134"/>
      <c r="N59" s="139"/>
      <c r="O59" s="116">
        <v>43462</v>
      </c>
      <c r="P59" s="114">
        <v>0.6</v>
      </c>
    </row>
    <row r="60" spans="4:16" x14ac:dyDescent="0.2">
      <c r="D60" s="133"/>
      <c r="E60" s="134"/>
      <c r="F60" s="134"/>
      <c r="O60" s="116">
        <v>43465</v>
      </c>
      <c r="P60" s="114">
        <v>0.3</v>
      </c>
    </row>
    <row r="61" spans="4:16" x14ac:dyDescent="0.2">
      <c r="D61" s="133"/>
      <c r="E61" s="134"/>
      <c r="F61" s="134"/>
      <c r="O61" s="116"/>
    </row>
    <row r="62" spans="4:16" x14ac:dyDescent="0.2">
      <c r="D62" s="133"/>
      <c r="E62" s="134"/>
      <c r="F62" s="134"/>
      <c r="O62" s="116"/>
    </row>
    <row r="63" spans="4:16" x14ac:dyDescent="0.2">
      <c r="D63" s="133"/>
      <c r="E63" s="134"/>
      <c r="F63" s="134"/>
    </row>
    <row r="64" spans="4:16" x14ac:dyDescent="0.2">
      <c r="D64" s="133"/>
      <c r="E64" s="134"/>
      <c r="F64" s="134"/>
    </row>
    <row r="65" spans="4:15" x14ac:dyDescent="0.2">
      <c r="D65" s="133"/>
      <c r="E65" s="134"/>
      <c r="F65" s="134"/>
    </row>
    <row r="66" spans="4:15" x14ac:dyDescent="0.2">
      <c r="D66" s="133"/>
      <c r="E66" s="134"/>
      <c r="F66" s="134"/>
    </row>
    <row r="67" spans="4:15" x14ac:dyDescent="0.2">
      <c r="D67" s="133"/>
      <c r="E67" s="134"/>
      <c r="F67" s="134"/>
    </row>
    <row r="68" spans="4:15" x14ac:dyDescent="0.2">
      <c r="D68" s="133"/>
      <c r="E68" s="134"/>
      <c r="F68" s="134"/>
      <c r="O68" s="116"/>
    </row>
    <row r="69" spans="4:15" x14ac:dyDescent="0.2">
      <c r="D69" s="133"/>
      <c r="E69" s="134"/>
      <c r="F69" s="134"/>
      <c r="O69" s="116"/>
    </row>
    <row r="70" spans="4:15" x14ac:dyDescent="0.2">
      <c r="D70" s="133"/>
      <c r="E70" s="134"/>
      <c r="F70" s="134"/>
    </row>
    <row r="71" spans="4:15" x14ac:dyDescent="0.2">
      <c r="D71" s="133"/>
      <c r="E71" s="134"/>
      <c r="F71" s="134"/>
    </row>
    <row r="72" spans="4:15" x14ac:dyDescent="0.2">
      <c r="D72" s="133"/>
      <c r="E72" s="134"/>
      <c r="F72" s="134"/>
    </row>
    <row r="73" spans="4:15" x14ac:dyDescent="0.2">
      <c r="D73" s="133"/>
      <c r="E73" s="134"/>
      <c r="F73" s="134"/>
    </row>
    <row r="74" spans="4:15" x14ac:dyDescent="0.2">
      <c r="D74" s="133"/>
      <c r="E74" s="134"/>
      <c r="F74" s="134"/>
    </row>
    <row r="75" spans="4:15" x14ac:dyDescent="0.2">
      <c r="D75" s="133"/>
      <c r="E75" s="134"/>
      <c r="F75" s="134"/>
      <c r="O75" s="116"/>
    </row>
    <row r="76" spans="4:15" x14ac:dyDescent="0.2">
      <c r="D76" s="133"/>
      <c r="E76" s="134"/>
      <c r="F76" s="134"/>
      <c r="O76" s="116"/>
    </row>
    <row r="77" spans="4:15" x14ac:dyDescent="0.2">
      <c r="D77" s="133"/>
      <c r="E77" s="134"/>
      <c r="F77" s="134"/>
      <c r="O77" s="116"/>
    </row>
    <row r="78" spans="4:15" x14ac:dyDescent="0.2">
      <c r="D78" s="133"/>
      <c r="E78" s="134"/>
      <c r="F78" s="134"/>
      <c r="O78" s="116"/>
    </row>
    <row r="79" spans="4:15" x14ac:dyDescent="0.2">
      <c r="D79" s="133"/>
      <c r="E79" s="134"/>
      <c r="F79" s="134"/>
    </row>
    <row r="80" spans="4:15" x14ac:dyDescent="0.2">
      <c r="D80" s="133"/>
      <c r="E80" s="134"/>
      <c r="F80" s="134"/>
    </row>
    <row r="81" spans="4:15" x14ac:dyDescent="0.2">
      <c r="D81" s="133"/>
      <c r="E81" s="134"/>
      <c r="F81" s="134"/>
    </row>
    <row r="82" spans="4:15" x14ac:dyDescent="0.2">
      <c r="D82" s="133"/>
      <c r="E82" s="134"/>
      <c r="F82" s="134"/>
      <c r="O82" s="116"/>
    </row>
    <row r="83" spans="4:15" x14ac:dyDescent="0.2">
      <c r="D83" s="133"/>
      <c r="E83" s="134"/>
      <c r="F83" s="134"/>
      <c r="O83" s="116"/>
    </row>
    <row r="84" spans="4:15" x14ac:dyDescent="0.2">
      <c r="D84" s="133"/>
      <c r="E84" s="134"/>
      <c r="F84" s="134"/>
    </row>
    <row r="85" spans="4:15" x14ac:dyDescent="0.2">
      <c r="D85" s="133"/>
      <c r="E85" s="134"/>
      <c r="F85" s="134"/>
    </row>
    <row r="86" spans="4:15" x14ac:dyDescent="0.2">
      <c r="D86" s="133"/>
      <c r="E86" s="134"/>
      <c r="F86" s="134"/>
    </row>
    <row r="87" spans="4:15" x14ac:dyDescent="0.2">
      <c r="D87" s="133"/>
      <c r="E87" s="134"/>
      <c r="F87" s="134"/>
    </row>
    <row r="88" spans="4:15" x14ac:dyDescent="0.2">
      <c r="D88" s="133"/>
      <c r="E88" s="134"/>
      <c r="F88" s="134"/>
    </row>
    <row r="89" spans="4:15" x14ac:dyDescent="0.2">
      <c r="D89" s="133"/>
      <c r="E89" s="134"/>
      <c r="F89" s="134"/>
    </row>
    <row r="90" spans="4:15" x14ac:dyDescent="0.2">
      <c r="D90" s="133"/>
      <c r="E90" s="134"/>
      <c r="F90" s="134"/>
    </row>
    <row r="91" spans="4:15" x14ac:dyDescent="0.2">
      <c r="D91" s="133"/>
      <c r="E91" s="134"/>
      <c r="F91" s="134"/>
    </row>
    <row r="92" spans="4:15" x14ac:dyDescent="0.2">
      <c r="D92" s="133"/>
      <c r="E92" s="134"/>
      <c r="F92" s="134"/>
    </row>
    <row r="93" spans="4:15" x14ac:dyDescent="0.2">
      <c r="D93" s="133"/>
      <c r="E93" s="134"/>
      <c r="F93" s="134"/>
    </row>
    <row r="94" spans="4:15" x14ac:dyDescent="0.2">
      <c r="D94" s="133"/>
      <c r="E94" s="134"/>
      <c r="F94" s="134"/>
    </row>
    <row r="95" spans="4:15" x14ac:dyDescent="0.2">
      <c r="D95" s="133"/>
      <c r="E95" s="134"/>
      <c r="F95" s="134"/>
    </row>
    <row r="96" spans="4:15" x14ac:dyDescent="0.2">
      <c r="D96" s="133"/>
      <c r="E96" s="134"/>
      <c r="F96" s="134"/>
    </row>
    <row r="97" spans="4:6" x14ac:dyDescent="0.2">
      <c r="D97" s="133"/>
      <c r="E97" s="134"/>
      <c r="F97" s="134"/>
    </row>
    <row r="98" spans="4:6" x14ac:dyDescent="0.2">
      <c r="D98" s="133"/>
      <c r="E98" s="134"/>
      <c r="F98" s="134"/>
    </row>
    <row r="99" spans="4:6" x14ac:dyDescent="0.2">
      <c r="D99" s="133"/>
      <c r="E99" s="134"/>
      <c r="F99" s="134"/>
    </row>
    <row r="100" spans="4:6" x14ac:dyDescent="0.2">
      <c r="D100" s="133"/>
      <c r="E100" s="134"/>
      <c r="F100" s="134"/>
    </row>
    <row r="101" spans="4:6" x14ac:dyDescent="0.2">
      <c r="D101" s="133"/>
      <c r="E101" s="134"/>
      <c r="F101" s="134"/>
    </row>
    <row r="102" spans="4:6" x14ac:dyDescent="0.2">
      <c r="D102" s="133"/>
      <c r="E102" s="134"/>
      <c r="F102" s="134"/>
    </row>
    <row r="103" spans="4:6" x14ac:dyDescent="0.2">
      <c r="D103" s="133"/>
      <c r="E103" s="134"/>
      <c r="F103" s="134"/>
    </row>
    <row r="104" spans="4:6" x14ac:dyDescent="0.2">
      <c r="D104" s="133"/>
      <c r="E104" s="134"/>
      <c r="F104" s="134"/>
    </row>
    <row r="105" spans="4:6" x14ac:dyDescent="0.2">
      <c r="D105" s="133"/>
      <c r="E105" s="134"/>
      <c r="F105" s="134"/>
    </row>
    <row r="106" spans="4:6" x14ac:dyDescent="0.2">
      <c r="D106" s="133"/>
      <c r="E106" s="134"/>
      <c r="F106" s="134"/>
    </row>
    <row r="107" spans="4:6" x14ac:dyDescent="0.2">
      <c r="D107" s="133"/>
      <c r="E107" s="134"/>
      <c r="F107" s="134"/>
    </row>
    <row r="108" spans="4:6" x14ac:dyDescent="0.2">
      <c r="D108" s="133"/>
      <c r="E108" s="134"/>
      <c r="F108" s="134"/>
    </row>
    <row r="109" spans="4:6" x14ac:dyDescent="0.2">
      <c r="D109" s="133"/>
      <c r="E109" s="134"/>
      <c r="F109" s="134"/>
    </row>
    <row r="110" spans="4:6" x14ac:dyDescent="0.2">
      <c r="D110" s="133"/>
      <c r="E110" s="134"/>
      <c r="F110" s="134"/>
    </row>
    <row r="111" spans="4:6" x14ac:dyDescent="0.2">
      <c r="D111" s="133"/>
      <c r="E111" s="134"/>
      <c r="F111" s="134"/>
    </row>
    <row r="112" spans="4:6" x14ac:dyDescent="0.2">
      <c r="D112" s="133"/>
      <c r="E112" s="134"/>
      <c r="F112" s="134"/>
    </row>
    <row r="113" spans="4:6" x14ac:dyDescent="0.2">
      <c r="D113" s="133"/>
      <c r="E113" s="134"/>
      <c r="F113" s="134"/>
    </row>
    <row r="114" spans="4:6" x14ac:dyDescent="0.2">
      <c r="D114" s="133"/>
      <c r="E114" s="134"/>
      <c r="F114" s="134"/>
    </row>
    <row r="115" spans="4:6" x14ac:dyDescent="0.2">
      <c r="D115" s="133"/>
      <c r="E115" s="134"/>
      <c r="F115" s="134"/>
    </row>
    <row r="116" spans="4:6" x14ac:dyDescent="0.2">
      <c r="D116" s="133"/>
      <c r="E116" s="134"/>
      <c r="F116" s="134"/>
    </row>
    <row r="117" spans="4:6" x14ac:dyDescent="0.2">
      <c r="D117" s="133"/>
      <c r="E117" s="134"/>
      <c r="F117" s="134"/>
    </row>
    <row r="118" spans="4:6" x14ac:dyDescent="0.2">
      <c r="D118" s="133"/>
      <c r="E118" s="134"/>
      <c r="F118" s="134"/>
    </row>
    <row r="119" spans="4:6" x14ac:dyDescent="0.2">
      <c r="D119" s="133"/>
      <c r="E119" s="134"/>
      <c r="F119" s="134"/>
    </row>
    <row r="120" spans="4:6" x14ac:dyDescent="0.2">
      <c r="D120" s="133"/>
      <c r="E120" s="134"/>
      <c r="F120" s="134"/>
    </row>
    <row r="121" spans="4:6" x14ac:dyDescent="0.2">
      <c r="D121" s="133"/>
      <c r="E121" s="134"/>
      <c r="F121" s="134"/>
    </row>
    <row r="122" spans="4:6" x14ac:dyDescent="0.2">
      <c r="D122" s="133"/>
      <c r="E122" s="134"/>
      <c r="F122" s="134"/>
    </row>
    <row r="123" spans="4:6" x14ac:dyDescent="0.2">
      <c r="D123" s="133"/>
      <c r="E123" s="134"/>
      <c r="F123" s="134"/>
    </row>
    <row r="124" spans="4:6" x14ac:dyDescent="0.2">
      <c r="D124" s="133"/>
      <c r="E124" s="134"/>
      <c r="F124" s="134"/>
    </row>
    <row r="125" spans="4:6" x14ac:dyDescent="0.2">
      <c r="D125" s="133"/>
      <c r="E125" s="134"/>
      <c r="F125" s="134"/>
    </row>
    <row r="126" spans="4:6" x14ac:dyDescent="0.2">
      <c r="D126" s="133"/>
      <c r="E126" s="134"/>
      <c r="F126" s="134"/>
    </row>
    <row r="127" spans="4:6" x14ac:dyDescent="0.2">
      <c r="D127" s="133"/>
      <c r="E127" s="134"/>
      <c r="F127" s="134"/>
    </row>
    <row r="128" spans="4:6" x14ac:dyDescent="0.2">
      <c r="D128" s="133"/>
      <c r="E128" s="134"/>
      <c r="F128" s="134"/>
    </row>
    <row r="129" spans="4:6" x14ac:dyDescent="0.2">
      <c r="D129" s="133"/>
      <c r="E129" s="134"/>
      <c r="F129" s="134"/>
    </row>
    <row r="130" spans="4:6" x14ac:dyDescent="0.2">
      <c r="D130" s="133"/>
      <c r="E130" s="134"/>
      <c r="F130" s="134"/>
    </row>
    <row r="131" spans="4:6" x14ac:dyDescent="0.2">
      <c r="D131" s="133"/>
      <c r="E131" s="134"/>
      <c r="F131" s="134"/>
    </row>
    <row r="132" spans="4:6" x14ac:dyDescent="0.2">
      <c r="D132" s="133"/>
      <c r="E132" s="134"/>
      <c r="F132" s="134"/>
    </row>
    <row r="133" spans="4:6" x14ac:dyDescent="0.2">
      <c r="D133" s="133"/>
      <c r="E133" s="134"/>
      <c r="F133" s="134"/>
    </row>
    <row r="134" spans="4:6" x14ac:dyDescent="0.2">
      <c r="D134" s="133"/>
      <c r="E134" s="134"/>
      <c r="F134" s="134"/>
    </row>
    <row r="135" spans="4:6" x14ac:dyDescent="0.2">
      <c r="D135" s="133"/>
      <c r="E135" s="134"/>
      <c r="F135" s="134"/>
    </row>
    <row r="136" spans="4:6" x14ac:dyDescent="0.2">
      <c r="D136" s="133"/>
      <c r="E136" s="134"/>
      <c r="F136" s="134"/>
    </row>
    <row r="137" spans="4:6" x14ac:dyDescent="0.2">
      <c r="D137" s="133"/>
      <c r="E137" s="134"/>
      <c r="F137" s="134"/>
    </row>
    <row r="138" spans="4:6" x14ac:dyDescent="0.2">
      <c r="D138" s="133"/>
      <c r="E138" s="134"/>
      <c r="F138" s="134"/>
    </row>
    <row r="139" spans="4:6" x14ac:dyDescent="0.2">
      <c r="D139" s="133"/>
      <c r="E139" s="134"/>
      <c r="F139" s="134"/>
    </row>
    <row r="140" spans="4:6" x14ac:dyDescent="0.2">
      <c r="D140" s="133"/>
      <c r="E140" s="134"/>
      <c r="F140" s="134"/>
    </row>
    <row r="141" spans="4:6" x14ac:dyDescent="0.2">
      <c r="D141" s="133"/>
      <c r="E141" s="134"/>
      <c r="F141" s="134"/>
    </row>
    <row r="142" spans="4:6" x14ac:dyDescent="0.2">
      <c r="D142" s="133"/>
      <c r="E142" s="134"/>
      <c r="F142" s="134"/>
    </row>
    <row r="143" spans="4:6" x14ac:dyDescent="0.2">
      <c r="D143" s="133"/>
      <c r="E143" s="134"/>
      <c r="F143" s="134"/>
    </row>
    <row r="144" spans="4:6" x14ac:dyDescent="0.2">
      <c r="D144" s="133"/>
      <c r="E144" s="134"/>
      <c r="F144" s="134"/>
    </row>
    <row r="145" spans="4:6" x14ac:dyDescent="0.2">
      <c r="D145" s="133"/>
      <c r="E145" s="134"/>
      <c r="F145" s="134"/>
    </row>
    <row r="146" spans="4:6" x14ac:dyDescent="0.2">
      <c r="D146" s="133"/>
      <c r="E146" s="134"/>
      <c r="F146" s="134"/>
    </row>
    <row r="147" spans="4:6" x14ac:dyDescent="0.2">
      <c r="D147" s="133"/>
      <c r="E147" s="134"/>
      <c r="F147" s="134"/>
    </row>
    <row r="148" spans="4:6" x14ac:dyDescent="0.2">
      <c r="D148" s="133"/>
      <c r="E148" s="134"/>
      <c r="F148" s="134"/>
    </row>
    <row r="149" spans="4:6" x14ac:dyDescent="0.2">
      <c r="D149" s="133"/>
      <c r="E149" s="134"/>
      <c r="F149" s="134"/>
    </row>
    <row r="150" spans="4:6" x14ac:dyDescent="0.2">
      <c r="D150" s="133"/>
      <c r="E150" s="134"/>
      <c r="F150" s="134"/>
    </row>
    <row r="151" spans="4:6" x14ac:dyDescent="0.2">
      <c r="D151" s="133"/>
      <c r="E151" s="134"/>
      <c r="F151" s="134"/>
    </row>
    <row r="152" spans="4:6" x14ac:dyDescent="0.2">
      <c r="D152" s="133"/>
      <c r="E152" s="134"/>
      <c r="F152" s="134"/>
    </row>
    <row r="153" spans="4:6" x14ac:dyDescent="0.2">
      <c r="D153" s="133"/>
      <c r="E153" s="134"/>
      <c r="F153" s="134"/>
    </row>
    <row r="154" spans="4:6" x14ac:dyDescent="0.2">
      <c r="D154" s="133"/>
      <c r="E154" s="134"/>
      <c r="F154" s="134"/>
    </row>
    <row r="155" spans="4:6" x14ac:dyDescent="0.2">
      <c r="D155" s="133"/>
      <c r="E155" s="134"/>
      <c r="F155" s="134"/>
    </row>
    <row r="156" spans="4:6" x14ac:dyDescent="0.2">
      <c r="D156" s="133"/>
      <c r="E156" s="134"/>
      <c r="F156" s="134"/>
    </row>
    <row r="157" spans="4:6" x14ac:dyDescent="0.2">
      <c r="D157" s="133"/>
      <c r="E157" s="134"/>
      <c r="F157" s="134"/>
    </row>
    <row r="158" spans="4:6" x14ac:dyDescent="0.2">
      <c r="D158" s="133"/>
      <c r="E158" s="134"/>
      <c r="F158" s="134"/>
    </row>
    <row r="159" spans="4:6" x14ac:dyDescent="0.2">
      <c r="D159" s="133"/>
      <c r="E159" s="134"/>
      <c r="F159" s="134"/>
    </row>
    <row r="160" spans="4:6" x14ac:dyDescent="0.2">
      <c r="D160" s="133"/>
      <c r="E160" s="134"/>
      <c r="F160" s="134"/>
    </row>
    <row r="161" spans="4:6" x14ac:dyDescent="0.2">
      <c r="D161" s="133"/>
      <c r="E161" s="134"/>
      <c r="F161" s="134"/>
    </row>
    <row r="162" spans="4:6" x14ac:dyDescent="0.2">
      <c r="D162" s="133"/>
      <c r="E162" s="134"/>
      <c r="F162" s="134"/>
    </row>
    <row r="163" spans="4:6" x14ac:dyDescent="0.2">
      <c r="D163" s="133"/>
      <c r="E163" s="134"/>
      <c r="F163" s="134"/>
    </row>
    <row r="164" spans="4:6" x14ac:dyDescent="0.2">
      <c r="D164" s="133"/>
      <c r="E164" s="134"/>
      <c r="F164" s="134"/>
    </row>
    <row r="165" spans="4:6" x14ac:dyDescent="0.2">
      <c r="D165" s="133"/>
      <c r="E165" s="134"/>
      <c r="F165" s="134"/>
    </row>
    <row r="166" spans="4:6" x14ac:dyDescent="0.2">
      <c r="D166" s="133"/>
      <c r="E166" s="134"/>
      <c r="F166" s="134"/>
    </row>
    <row r="167" spans="4:6" x14ac:dyDescent="0.2">
      <c r="D167" s="133"/>
      <c r="E167" s="134"/>
      <c r="F167" s="134"/>
    </row>
    <row r="168" spans="4:6" x14ac:dyDescent="0.2">
      <c r="D168" s="133"/>
      <c r="E168" s="134"/>
      <c r="F168" s="134"/>
    </row>
    <row r="169" spans="4:6" x14ac:dyDescent="0.2">
      <c r="D169" s="133"/>
      <c r="E169" s="134"/>
      <c r="F169" s="134"/>
    </row>
    <row r="170" spans="4:6" x14ac:dyDescent="0.2">
      <c r="D170" s="133"/>
      <c r="E170" s="134"/>
      <c r="F170" s="134"/>
    </row>
    <row r="171" spans="4:6" x14ac:dyDescent="0.2">
      <c r="D171" s="133"/>
      <c r="E171" s="134"/>
      <c r="F171" s="134"/>
    </row>
    <row r="172" spans="4:6" x14ac:dyDescent="0.2">
      <c r="D172" s="133"/>
      <c r="E172" s="134"/>
      <c r="F172" s="134"/>
    </row>
    <row r="173" spans="4:6" x14ac:dyDescent="0.2">
      <c r="D173" s="133"/>
      <c r="E173" s="134"/>
      <c r="F173" s="134"/>
    </row>
    <row r="174" spans="4:6" x14ac:dyDescent="0.2">
      <c r="D174" s="133"/>
      <c r="E174" s="134"/>
      <c r="F174" s="134"/>
    </row>
    <row r="175" spans="4:6" x14ac:dyDescent="0.2">
      <c r="D175" s="133"/>
      <c r="E175" s="134"/>
      <c r="F175" s="134"/>
    </row>
    <row r="176" spans="4:6" x14ac:dyDescent="0.2">
      <c r="D176" s="133"/>
      <c r="E176" s="134"/>
      <c r="F176" s="134"/>
    </row>
    <row r="177" spans="4:6" x14ac:dyDescent="0.2">
      <c r="D177" s="133"/>
      <c r="E177" s="134"/>
      <c r="F177" s="134"/>
    </row>
    <row r="178" spans="4:6" x14ac:dyDescent="0.2">
      <c r="D178" s="133"/>
      <c r="E178" s="134"/>
      <c r="F178" s="134"/>
    </row>
    <row r="179" spans="4:6" x14ac:dyDescent="0.2">
      <c r="D179" s="133"/>
      <c r="E179" s="134"/>
      <c r="F179" s="134"/>
    </row>
    <row r="180" spans="4:6" x14ac:dyDescent="0.2">
      <c r="D180" s="133"/>
      <c r="E180" s="134"/>
      <c r="F180" s="134"/>
    </row>
    <row r="181" spans="4:6" x14ac:dyDescent="0.2">
      <c r="D181" s="133"/>
      <c r="E181" s="134"/>
      <c r="F181" s="134"/>
    </row>
    <row r="182" spans="4:6" x14ac:dyDescent="0.2">
      <c r="D182" s="133"/>
      <c r="E182" s="134"/>
      <c r="F182" s="134"/>
    </row>
    <row r="183" spans="4:6" x14ac:dyDescent="0.2">
      <c r="D183" s="133"/>
      <c r="E183" s="134"/>
      <c r="F183" s="134"/>
    </row>
    <row r="184" spans="4:6" x14ac:dyDescent="0.2">
      <c r="D184" s="133"/>
      <c r="E184" s="134"/>
      <c r="F184" s="134"/>
    </row>
    <row r="185" spans="4:6" x14ac:dyDescent="0.2">
      <c r="D185" s="133"/>
      <c r="E185" s="134"/>
      <c r="F185" s="134"/>
    </row>
    <row r="186" spans="4:6" x14ac:dyDescent="0.2">
      <c r="D186" s="133"/>
      <c r="E186" s="134"/>
      <c r="F186" s="134"/>
    </row>
    <row r="187" spans="4:6" x14ac:dyDescent="0.2">
      <c r="D187" s="133"/>
      <c r="E187" s="134"/>
      <c r="F187" s="134"/>
    </row>
    <row r="188" spans="4:6" x14ac:dyDescent="0.2">
      <c r="D188" s="133"/>
      <c r="E188" s="134"/>
      <c r="F188" s="134"/>
    </row>
    <row r="189" spans="4:6" x14ac:dyDescent="0.2">
      <c r="D189" s="133"/>
      <c r="E189" s="134"/>
      <c r="F189" s="134"/>
    </row>
    <row r="190" spans="4:6" x14ac:dyDescent="0.2">
      <c r="D190" s="133"/>
      <c r="E190" s="134"/>
      <c r="F190" s="134"/>
    </row>
    <row r="191" spans="4:6" x14ac:dyDescent="0.2">
      <c r="D191" s="133"/>
      <c r="E191" s="134"/>
      <c r="F191" s="134"/>
    </row>
    <row r="192" spans="4:6" x14ac:dyDescent="0.2">
      <c r="D192" s="133"/>
      <c r="E192" s="134"/>
      <c r="F192" s="134"/>
    </row>
    <row r="193" spans="4:6" x14ac:dyDescent="0.2">
      <c r="D193" s="133"/>
      <c r="E193" s="134"/>
      <c r="F193" s="134"/>
    </row>
    <row r="194" spans="4:6" x14ac:dyDescent="0.2">
      <c r="D194" s="133"/>
      <c r="E194" s="134"/>
      <c r="F194" s="134"/>
    </row>
    <row r="195" spans="4:6" x14ac:dyDescent="0.2">
      <c r="D195" s="133"/>
      <c r="E195" s="134"/>
      <c r="F195" s="134"/>
    </row>
    <row r="196" spans="4:6" x14ac:dyDescent="0.2">
      <c r="D196" s="133"/>
      <c r="E196" s="134"/>
      <c r="F196" s="134"/>
    </row>
    <row r="197" spans="4:6" x14ac:dyDescent="0.2">
      <c r="D197" s="133"/>
      <c r="E197" s="134"/>
      <c r="F197" s="134"/>
    </row>
    <row r="198" spans="4:6" x14ac:dyDescent="0.2">
      <c r="D198" s="133"/>
      <c r="E198" s="134"/>
      <c r="F198" s="134"/>
    </row>
    <row r="199" spans="4:6" x14ac:dyDescent="0.2">
      <c r="D199" s="133"/>
      <c r="E199" s="134"/>
      <c r="F199" s="134"/>
    </row>
    <row r="200" spans="4:6" x14ac:dyDescent="0.2">
      <c r="D200" s="133"/>
      <c r="E200" s="134"/>
      <c r="F200" s="134"/>
    </row>
    <row r="201" spans="4:6" x14ac:dyDescent="0.2">
      <c r="D201" s="133"/>
      <c r="E201" s="134"/>
      <c r="F201" s="134"/>
    </row>
    <row r="202" spans="4:6" x14ac:dyDescent="0.2">
      <c r="D202" s="133"/>
      <c r="E202" s="134"/>
      <c r="F202" s="134"/>
    </row>
    <row r="203" spans="4:6" x14ac:dyDescent="0.2">
      <c r="D203" s="133"/>
      <c r="E203" s="134"/>
      <c r="F203" s="134"/>
    </row>
    <row r="204" spans="4:6" x14ac:dyDescent="0.2">
      <c r="D204" s="133"/>
      <c r="E204" s="134"/>
      <c r="F204" s="134"/>
    </row>
    <row r="205" spans="4:6" x14ac:dyDescent="0.2">
      <c r="D205" s="133"/>
      <c r="E205" s="134"/>
      <c r="F205" s="134"/>
    </row>
    <row r="206" spans="4:6" x14ac:dyDescent="0.2">
      <c r="D206" s="133"/>
      <c r="E206" s="134"/>
      <c r="F206" s="134"/>
    </row>
    <row r="207" spans="4:6" x14ac:dyDescent="0.2">
      <c r="D207" s="133"/>
      <c r="E207" s="134"/>
      <c r="F207" s="134"/>
    </row>
    <row r="208" spans="4:6" x14ac:dyDescent="0.2">
      <c r="D208" s="133"/>
      <c r="E208" s="134"/>
      <c r="F208" s="134"/>
    </row>
    <row r="209" spans="4:6" x14ac:dyDescent="0.2">
      <c r="D209" s="133"/>
      <c r="E209" s="134"/>
      <c r="F209" s="134"/>
    </row>
    <row r="210" spans="4:6" x14ac:dyDescent="0.2">
      <c r="D210" s="133"/>
      <c r="E210" s="134"/>
      <c r="F210" s="134"/>
    </row>
    <row r="211" spans="4:6" x14ac:dyDescent="0.2">
      <c r="D211" s="133"/>
      <c r="E211" s="134"/>
      <c r="F211" s="134"/>
    </row>
    <row r="212" spans="4:6" x14ac:dyDescent="0.2">
      <c r="D212" s="133"/>
      <c r="E212" s="134"/>
      <c r="F212" s="134"/>
    </row>
    <row r="213" spans="4:6" x14ac:dyDescent="0.2">
      <c r="D213" s="133"/>
      <c r="E213" s="134"/>
      <c r="F213" s="134"/>
    </row>
    <row r="214" spans="4:6" x14ac:dyDescent="0.2">
      <c r="D214" s="133"/>
      <c r="E214" s="134"/>
      <c r="F214" s="134"/>
    </row>
    <row r="215" spans="4:6" x14ac:dyDescent="0.2">
      <c r="D215" s="133"/>
      <c r="E215" s="134"/>
      <c r="F215" s="134"/>
    </row>
    <row r="216" spans="4:6" x14ac:dyDescent="0.2">
      <c r="D216" s="133"/>
      <c r="E216" s="134"/>
      <c r="F216" s="134"/>
    </row>
    <row r="217" spans="4:6" x14ac:dyDescent="0.2">
      <c r="D217" s="133"/>
      <c r="E217" s="134"/>
      <c r="F217" s="134"/>
    </row>
    <row r="218" spans="4:6" x14ac:dyDescent="0.2">
      <c r="D218" s="133"/>
      <c r="E218" s="134"/>
      <c r="F218" s="134"/>
    </row>
    <row r="219" spans="4:6" x14ac:dyDescent="0.2">
      <c r="D219" s="133"/>
      <c r="E219" s="134"/>
      <c r="F219" s="134"/>
    </row>
    <row r="220" spans="4:6" x14ac:dyDescent="0.2">
      <c r="D220" s="133"/>
      <c r="E220" s="134"/>
      <c r="F220" s="134"/>
    </row>
    <row r="221" spans="4:6" x14ac:dyDescent="0.2">
      <c r="D221" s="133"/>
      <c r="E221" s="134"/>
      <c r="F221" s="134"/>
    </row>
    <row r="222" spans="4:6" x14ac:dyDescent="0.2">
      <c r="D222" s="133"/>
      <c r="E222" s="134"/>
      <c r="F222" s="134"/>
    </row>
    <row r="223" spans="4:6" x14ac:dyDescent="0.2">
      <c r="D223" s="133"/>
      <c r="E223" s="134"/>
      <c r="F223" s="134"/>
    </row>
    <row r="224" spans="4:6" x14ac:dyDescent="0.2">
      <c r="D224" s="133"/>
      <c r="E224" s="134"/>
      <c r="F224" s="134"/>
    </row>
    <row r="225" spans="4:6" x14ac:dyDescent="0.2">
      <c r="D225" s="133"/>
      <c r="E225" s="134"/>
      <c r="F225" s="134"/>
    </row>
    <row r="226" spans="4:6" x14ac:dyDescent="0.2">
      <c r="D226" s="133"/>
      <c r="E226" s="134"/>
      <c r="F226" s="134"/>
    </row>
    <row r="227" spans="4:6" x14ac:dyDescent="0.2">
      <c r="D227" s="133"/>
      <c r="E227" s="134"/>
      <c r="F227" s="134"/>
    </row>
    <row r="228" spans="4:6" x14ac:dyDescent="0.2">
      <c r="D228" s="133"/>
      <c r="E228" s="134"/>
      <c r="F228" s="134"/>
    </row>
    <row r="229" spans="4:6" x14ac:dyDescent="0.2">
      <c r="D229" s="133"/>
      <c r="E229" s="134"/>
      <c r="F229" s="134"/>
    </row>
    <row r="230" spans="4:6" x14ac:dyDescent="0.2">
      <c r="D230" s="133"/>
      <c r="E230" s="134"/>
      <c r="F230" s="134"/>
    </row>
    <row r="231" spans="4:6" x14ac:dyDescent="0.2">
      <c r="D231" s="133"/>
      <c r="E231" s="134"/>
      <c r="F231" s="134"/>
    </row>
    <row r="232" spans="4:6" x14ac:dyDescent="0.2">
      <c r="D232" s="133"/>
      <c r="E232" s="134"/>
      <c r="F232" s="134"/>
    </row>
    <row r="233" spans="4:6" x14ac:dyDescent="0.2">
      <c r="D233" s="133"/>
      <c r="E233" s="134"/>
      <c r="F233" s="134"/>
    </row>
    <row r="234" spans="4:6" x14ac:dyDescent="0.2">
      <c r="D234" s="133"/>
      <c r="E234" s="134"/>
      <c r="F234" s="134"/>
    </row>
    <row r="235" spans="4:6" x14ac:dyDescent="0.2">
      <c r="D235" s="133"/>
      <c r="E235" s="134"/>
      <c r="F235" s="134"/>
    </row>
    <row r="236" spans="4:6" x14ac:dyDescent="0.2">
      <c r="D236" s="133"/>
      <c r="E236" s="134"/>
      <c r="F236" s="134"/>
    </row>
    <row r="237" spans="4:6" x14ac:dyDescent="0.2">
      <c r="D237" s="133"/>
      <c r="E237" s="134"/>
      <c r="F237" s="134"/>
    </row>
    <row r="238" spans="4:6" x14ac:dyDescent="0.2">
      <c r="D238" s="133"/>
      <c r="E238" s="134"/>
      <c r="F238" s="134"/>
    </row>
    <row r="239" spans="4:6" x14ac:dyDescent="0.2">
      <c r="D239" s="133"/>
      <c r="E239" s="134"/>
      <c r="F239" s="134"/>
    </row>
    <row r="240" spans="4:6" x14ac:dyDescent="0.2">
      <c r="D240" s="133"/>
      <c r="E240" s="134"/>
      <c r="F240" s="134"/>
    </row>
    <row r="241" spans="4:6" x14ac:dyDescent="0.2">
      <c r="D241" s="133"/>
      <c r="E241" s="134"/>
      <c r="F241" s="134"/>
    </row>
    <row r="242" spans="4:6" x14ac:dyDescent="0.2">
      <c r="D242" s="133"/>
      <c r="E242" s="134"/>
      <c r="F242" s="134"/>
    </row>
    <row r="243" spans="4:6" x14ac:dyDescent="0.2">
      <c r="D243" s="133"/>
      <c r="E243" s="134"/>
      <c r="F243" s="134"/>
    </row>
    <row r="244" spans="4:6" x14ac:dyDescent="0.2">
      <c r="D244" s="133"/>
      <c r="E244" s="134"/>
      <c r="F244" s="134"/>
    </row>
    <row r="245" spans="4:6" x14ac:dyDescent="0.2">
      <c r="D245" s="133"/>
      <c r="E245" s="134"/>
      <c r="F245" s="134"/>
    </row>
    <row r="246" spans="4:6" x14ac:dyDescent="0.2">
      <c r="D246" s="133"/>
      <c r="E246" s="134"/>
      <c r="F246" s="134"/>
    </row>
    <row r="247" spans="4:6" x14ac:dyDescent="0.2">
      <c r="D247" s="133"/>
      <c r="E247" s="134"/>
      <c r="F247" s="134"/>
    </row>
    <row r="248" spans="4:6" x14ac:dyDescent="0.2">
      <c r="D248" s="133"/>
      <c r="E248" s="134"/>
      <c r="F248" s="134"/>
    </row>
    <row r="249" spans="4:6" x14ac:dyDescent="0.2">
      <c r="D249" s="133"/>
      <c r="E249" s="134"/>
      <c r="F249" s="134"/>
    </row>
    <row r="250" spans="4:6" x14ac:dyDescent="0.2">
      <c r="D250" s="133"/>
      <c r="E250" s="134"/>
      <c r="F250" s="134"/>
    </row>
    <row r="251" spans="4:6" x14ac:dyDescent="0.2">
      <c r="D251" s="133"/>
      <c r="E251" s="134"/>
      <c r="F251" s="134"/>
    </row>
    <row r="252" spans="4:6" x14ac:dyDescent="0.2">
      <c r="D252" s="133"/>
      <c r="E252" s="134"/>
      <c r="F252" s="134"/>
    </row>
    <row r="253" spans="4:6" x14ac:dyDescent="0.2">
      <c r="D253" s="133"/>
      <c r="E253" s="134"/>
      <c r="F253" s="134"/>
    </row>
    <row r="254" spans="4:6" x14ac:dyDescent="0.2">
      <c r="D254" s="133"/>
      <c r="E254" s="134"/>
      <c r="F254" s="134"/>
    </row>
    <row r="255" spans="4:6" x14ac:dyDescent="0.2">
      <c r="D255" s="133"/>
      <c r="E255" s="134"/>
      <c r="F255" s="134"/>
    </row>
    <row r="256" spans="4:6" x14ac:dyDescent="0.2">
      <c r="D256" s="133"/>
      <c r="E256" s="134"/>
      <c r="F256" s="134"/>
    </row>
    <row r="257" spans="4:6" x14ac:dyDescent="0.2">
      <c r="D257" s="133"/>
      <c r="E257" s="134"/>
      <c r="F257" s="134"/>
    </row>
    <row r="258" spans="4:6" x14ac:dyDescent="0.2">
      <c r="D258" s="133"/>
      <c r="E258" s="134"/>
      <c r="F258" s="134"/>
    </row>
    <row r="259" spans="4:6" x14ac:dyDescent="0.2">
      <c r="D259" s="133"/>
      <c r="E259" s="134"/>
      <c r="F259" s="134"/>
    </row>
    <row r="260" spans="4:6" x14ac:dyDescent="0.2">
      <c r="D260" s="133"/>
      <c r="E260" s="134"/>
      <c r="F260" s="134"/>
    </row>
    <row r="261" spans="4:6" x14ac:dyDescent="0.2">
      <c r="D261" s="133"/>
      <c r="E261" s="134"/>
      <c r="F261" s="134"/>
    </row>
    <row r="262" spans="4:6" x14ac:dyDescent="0.2">
      <c r="D262" s="133"/>
      <c r="E262" s="134"/>
      <c r="F262" s="134"/>
    </row>
    <row r="263" spans="4:6" x14ac:dyDescent="0.2">
      <c r="D263" s="133"/>
      <c r="E263" s="134"/>
      <c r="F263" s="134"/>
    </row>
    <row r="264" spans="4:6" x14ac:dyDescent="0.2">
      <c r="D264" s="133"/>
      <c r="E264" s="134"/>
      <c r="F264" s="134"/>
    </row>
    <row r="265" spans="4:6" x14ac:dyDescent="0.2">
      <c r="D265" s="133"/>
      <c r="E265" s="134"/>
      <c r="F265" s="134"/>
    </row>
    <row r="266" spans="4:6" x14ac:dyDescent="0.2">
      <c r="D266" s="133"/>
      <c r="E266" s="134"/>
      <c r="F266" s="134"/>
    </row>
    <row r="267" spans="4:6" x14ac:dyDescent="0.2">
      <c r="D267" s="133"/>
      <c r="E267" s="134"/>
      <c r="F267" s="134"/>
    </row>
    <row r="268" spans="4:6" x14ac:dyDescent="0.2">
      <c r="D268" s="133"/>
      <c r="E268" s="134"/>
      <c r="F268" s="134"/>
    </row>
    <row r="269" spans="4:6" x14ac:dyDescent="0.2">
      <c r="D269" s="133"/>
      <c r="E269" s="134"/>
      <c r="F269" s="134"/>
    </row>
    <row r="270" spans="4:6" x14ac:dyDescent="0.2">
      <c r="D270" s="133"/>
      <c r="E270" s="134"/>
      <c r="F270" s="134"/>
    </row>
    <row r="271" spans="4:6" x14ac:dyDescent="0.2">
      <c r="D271" s="133"/>
      <c r="E271" s="134"/>
      <c r="F271" s="134"/>
    </row>
    <row r="272" spans="4:6" x14ac:dyDescent="0.2">
      <c r="D272" s="133"/>
      <c r="E272" s="134"/>
      <c r="F272" s="134"/>
    </row>
    <row r="273" spans="4:6" x14ac:dyDescent="0.2">
      <c r="D273" s="133"/>
      <c r="E273" s="134"/>
      <c r="F273" s="134"/>
    </row>
    <row r="274" spans="4:6" x14ac:dyDescent="0.2">
      <c r="D274" s="133"/>
      <c r="E274" s="134"/>
      <c r="F274" s="134"/>
    </row>
    <row r="275" spans="4:6" x14ac:dyDescent="0.2">
      <c r="D275" s="133"/>
      <c r="E275" s="134"/>
      <c r="F275" s="134"/>
    </row>
    <row r="276" spans="4:6" x14ac:dyDescent="0.2">
      <c r="D276" s="133"/>
      <c r="E276" s="134"/>
      <c r="F276" s="134"/>
    </row>
    <row r="277" spans="4:6" x14ac:dyDescent="0.2">
      <c r="D277" s="133"/>
      <c r="E277" s="134"/>
      <c r="F277" s="134"/>
    </row>
    <row r="278" spans="4:6" x14ac:dyDescent="0.2">
      <c r="D278" s="133"/>
      <c r="E278" s="134"/>
      <c r="F278" s="134"/>
    </row>
    <row r="279" spans="4:6" x14ac:dyDescent="0.2">
      <c r="D279" s="133"/>
      <c r="E279" s="134"/>
      <c r="F279" s="134"/>
    </row>
    <row r="280" spans="4:6" x14ac:dyDescent="0.2">
      <c r="D280" s="133"/>
      <c r="E280" s="134"/>
      <c r="F280" s="134"/>
    </row>
    <row r="281" spans="4:6" x14ac:dyDescent="0.2">
      <c r="D281" s="133"/>
      <c r="E281" s="134"/>
      <c r="F281" s="134"/>
    </row>
    <row r="282" spans="4:6" x14ac:dyDescent="0.2">
      <c r="D282" s="133"/>
      <c r="E282" s="134"/>
      <c r="F282" s="134"/>
    </row>
    <row r="283" spans="4:6" x14ac:dyDescent="0.2">
      <c r="D283" s="133"/>
      <c r="E283" s="134"/>
      <c r="F283" s="134"/>
    </row>
    <row r="284" spans="4:6" x14ac:dyDescent="0.2">
      <c r="D284" s="133"/>
      <c r="E284" s="134"/>
      <c r="F284" s="134"/>
    </row>
    <row r="285" spans="4:6" x14ac:dyDescent="0.2">
      <c r="D285" s="133"/>
      <c r="E285" s="134"/>
      <c r="F285" s="134"/>
    </row>
    <row r="286" spans="4:6" x14ac:dyDescent="0.2">
      <c r="D286" s="133"/>
      <c r="E286" s="134"/>
      <c r="F286" s="134"/>
    </row>
    <row r="287" spans="4:6" x14ac:dyDescent="0.2">
      <c r="D287" s="133"/>
      <c r="E287" s="134"/>
      <c r="F287" s="134"/>
    </row>
    <row r="288" spans="4:6" x14ac:dyDescent="0.2">
      <c r="D288" s="133"/>
      <c r="E288" s="134"/>
      <c r="F288" s="134"/>
    </row>
    <row r="289" spans="4:6" x14ac:dyDescent="0.2">
      <c r="D289" s="133"/>
      <c r="E289" s="134"/>
      <c r="F289" s="134"/>
    </row>
    <row r="290" spans="4:6" x14ac:dyDescent="0.2">
      <c r="D290" s="133"/>
      <c r="E290" s="134"/>
      <c r="F290" s="134"/>
    </row>
    <row r="291" spans="4:6" x14ac:dyDescent="0.2">
      <c r="D291" s="133"/>
      <c r="E291" s="134"/>
      <c r="F291" s="134"/>
    </row>
    <row r="292" spans="4:6" x14ac:dyDescent="0.2">
      <c r="D292" s="133"/>
      <c r="E292" s="134"/>
      <c r="F292" s="134"/>
    </row>
    <row r="293" spans="4:6" x14ac:dyDescent="0.2">
      <c r="D293" s="133"/>
      <c r="E293" s="134"/>
      <c r="F293" s="134"/>
    </row>
    <row r="294" spans="4:6" x14ac:dyDescent="0.2">
      <c r="D294" s="133"/>
      <c r="E294" s="134"/>
      <c r="F294" s="134"/>
    </row>
    <row r="295" spans="4:6" x14ac:dyDescent="0.2">
      <c r="D295" s="133"/>
      <c r="E295" s="134"/>
      <c r="F295" s="134"/>
    </row>
    <row r="296" spans="4:6" x14ac:dyDescent="0.2">
      <c r="D296" s="133"/>
      <c r="E296" s="134"/>
      <c r="F296" s="134"/>
    </row>
    <row r="297" spans="4:6" x14ac:dyDescent="0.2">
      <c r="D297" s="133"/>
      <c r="E297" s="134"/>
      <c r="F297" s="134"/>
    </row>
    <row r="298" spans="4:6" x14ac:dyDescent="0.2">
      <c r="D298" s="133"/>
      <c r="E298" s="134"/>
      <c r="F298" s="134"/>
    </row>
    <row r="299" spans="4:6" x14ac:dyDescent="0.2">
      <c r="D299" s="133"/>
      <c r="E299" s="134"/>
      <c r="F299" s="134"/>
    </row>
    <row r="300" spans="4:6" x14ac:dyDescent="0.2">
      <c r="D300" s="133"/>
      <c r="E300" s="134"/>
      <c r="F300" s="134"/>
    </row>
    <row r="301" spans="4:6" x14ac:dyDescent="0.2">
      <c r="D301" s="133"/>
      <c r="E301" s="134"/>
      <c r="F301" s="134"/>
    </row>
    <row r="302" spans="4:6" x14ac:dyDescent="0.2">
      <c r="D302" s="133"/>
      <c r="E302" s="134"/>
      <c r="F302" s="134"/>
    </row>
    <row r="303" spans="4:6" x14ac:dyDescent="0.2">
      <c r="D303" s="133"/>
      <c r="E303" s="134"/>
      <c r="F303" s="134"/>
    </row>
    <row r="304" spans="4:6" x14ac:dyDescent="0.2">
      <c r="D304" s="133"/>
      <c r="E304" s="134"/>
      <c r="F304" s="134"/>
    </row>
    <row r="305" spans="4:6" x14ac:dyDescent="0.2">
      <c r="D305" s="133"/>
      <c r="E305" s="134"/>
      <c r="F305" s="134"/>
    </row>
    <row r="306" spans="4:6" x14ac:dyDescent="0.2">
      <c r="D306" s="133"/>
      <c r="E306" s="134"/>
      <c r="F306" s="134"/>
    </row>
    <row r="307" spans="4:6" x14ac:dyDescent="0.2">
      <c r="D307" s="133"/>
      <c r="E307" s="134"/>
      <c r="F307" s="134"/>
    </row>
    <row r="308" spans="4:6" x14ac:dyDescent="0.2">
      <c r="D308" s="133"/>
      <c r="E308" s="134"/>
      <c r="F308" s="134"/>
    </row>
    <row r="309" spans="4:6" x14ac:dyDescent="0.2">
      <c r="D309" s="133"/>
      <c r="E309" s="134"/>
      <c r="F309" s="134"/>
    </row>
    <row r="310" spans="4:6" x14ac:dyDescent="0.2">
      <c r="D310" s="133"/>
      <c r="E310" s="134"/>
      <c r="F310" s="134"/>
    </row>
    <row r="311" spans="4:6" x14ac:dyDescent="0.2">
      <c r="D311" s="133"/>
      <c r="E311" s="134"/>
      <c r="F311" s="134"/>
    </row>
    <row r="312" spans="4:6" x14ac:dyDescent="0.2">
      <c r="D312" s="133"/>
      <c r="E312" s="134"/>
      <c r="F312" s="134"/>
    </row>
    <row r="313" spans="4:6" x14ac:dyDescent="0.2">
      <c r="D313" s="133"/>
      <c r="E313" s="134"/>
      <c r="F313" s="134"/>
    </row>
    <row r="314" spans="4:6" x14ac:dyDescent="0.2">
      <c r="D314" s="133"/>
      <c r="E314" s="134"/>
      <c r="F314" s="134"/>
    </row>
    <row r="315" spans="4:6" x14ac:dyDescent="0.2">
      <c r="D315" s="133"/>
      <c r="E315" s="134"/>
      <c r="F315" s="134"/>
    </row>
    <row r="316" spans="4:6" x14ac:dyDescent="0.2">
      <c r="D316" s="133"/>
      <c r="E316" s="134"/>
      <c r="F316" s="134"/>
    </row>
    <row r="317" spans="4:6" x14ac:dyDescent="0.2">
      <c r="D317" s="133"/>
      <c r="E317" s="134"/>
      <c r="F317" s="134"/>
    </row>
    <row r="318" spans="4:6" x14ac:dyDescent="0.2">
      <c r="D318" s="133"/>
      <c r="E318" s="134"/>
      <c r="F318" s="134"/>
    </row>
    <row r="319" spans="4:6" x14ac:dyDescent="0.2">
      <c r="D319" s="133"/>
      <c r="E319" s="134"/>
      <c r="F319" s="134"/>
    </row>
    <row r="320" spans="4:6" x14ac:dyDescent="0.2">
      <c r="D320" s="133"/>
      <c r="E320" s="134"/>
      <c r="F320" s="134"/>
    </row>
    <row r="321" spans="4:6" x14ac:dyDescent="0.2">
      <c r="D321" s="133"/>
      <c r="E321" s="134"/>
      <c r="F321" s="134"/>
    </row>
    <row r="322" spans="4:6" x14ac:dyDescent="0.2">
      <c r="D322" s="133"/>
      <c r="E322" s="134"/>
      <c r="F322" s="134"/>
    </row>
    <row r="323" spans="4:6" x14ac:dyDescent="0.2">
      <c r="D323" s="133"/>
      <c r="E323" s="134"/>
      <c r="F323" s="134"/>
    </row>
    <row r="324" spans="4:6" x14ac:dyDescent="0.2">
      <c r="D324" s="133"/>
      <c r="E324" s="134"/>
      <c r="F324" s="134"/>
    </row>
    <row r="325" spans="4:6" x14ac:dyDescent="0.2">
      <c r="D325" s="133"/>
      <c r="E325" s="134"/>
      <c r="F325" s="134"/>
    </row>
    <row r="326" spans="4:6" x14ac:dyDescent="0.2">
      <c r="D326" s="133"/>
      <c r="E326" s="134"/>
      <c r="F326" s="134"/>
    </row>
    <row r="65455" spans="1:1" x14ac:dyDescent="0.2">
      <c r="A65455" s="147"/>
    </row>
  </sheetData>
  <mergeCells count="1">
    <mergeCell ref="J3:M3"/>
  </mergeCells>
  <pageMargins left="0.7" right="0.7" top="0.75" bottom="0.75" header="0.3" footer="0.3"/>
  <pageSetup paperSize="9" orientation="portrait" horizontalDpi="4294967292" verticalDpi="4294967292" r:id="rId1"/>
  <headerFooter>
    <oddFooter>&amp;C&amp;"arial unicode ms,Regular"For internal use only</oddFooter>
    <evenFooter>&amp;C&amp;"arial unicode ms,Regular"For internal use only</evenFooter>
    <firstFooter>&amp;C&amp;"arial unicode ms,Regular"For internal use only</firstFooter>
  </headerFooter>
  <drawing r:id="rId2"/>
  <legacyDrawing r:id="rId3"/>
  <controls>
    <mc:AlternateContent xmlns:mc="http://schemas.openxmlformats.org/markup-compatibility/2006">
      <mc:Choice Requires="x14">
        <control shapeId="98305" r:id="rId4" name="XLDataChannel1">
          <controlPr defaultSize="0" print="0" autoLine="0" linkedCell="I5" r:id="rId5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619125</xdr:colOff>
                <xdr:row>5</xdr:row>
                <xdr:rowOff>0</xdr:rowOff>
              </to>
            </anchor>
          </controlPr>
        </control>
      </mc:Choice>
      <mc:Fallback>
        <control shapeId="98305" r:id="rId4" name="XLDataChannel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5466"/>
  <sheetViews>
    <sheetView topLeftCell="A170" workbookViewId="0">
      <selection activeCell="L203" sqref="L203"/>
    </sheetView>
  </sheetViews>
  <sheetFormatPr defaultRowHeight="12.75" x14ac:dyDescent="0.2"/>
  <cols>
    <col min="1" max="1" width="10.140625" style="59" bestFit="1" customWidth="1"/>
    <col min="2" max="2" width="16.42578125" style="58" bestFit="1" customWidth="1"/>
    <col min="3" max="3" width="16.42578125" style="58" customWidth="1"/>
    <col min="4" max="4" width="17.7109375" style="58" bestFit="1" customWidth="1"/>
    <col min="5" max="14" width="9.140625" style="55"/>
    <col min="15" max="15" width="12.7109375" style="55" bestFit="1" customWidth="1"/>
    <col min="16" max="16384" width="9.140625" style="55"/>
  </cols>
  <sheetData>
    <row r="1" spans="1:8" x14ac:dyDescent="0.2">
      <c r="B1" s="57"/>
      <c r="C1" s="57"/>
      <c r="D1" s="57"/>
    </row>
    <row r="2" spans="1:8" s="56" customFormat="1" ht="25.5" x14ac:dyDescent="0.2">
      <c r="A2" s="60" t="s">
        <v>34</v>
      </c>
      <c r="B2" s="61" t="s">
        <v>52</v>
      </c>
      <c r="C2" s="62" t="s">
        <v>53</v>
      </c>
      <c r="D2" s="61" t="s">
        <v>51</v>
      </c>
    </row>
    <row r="3" spans="1:8" x14ac:dyDescent="0.2">
      <c r="A3" s="55"/>
      <c r="B3" s="64"/>
      <c r="D3" s="102"/>
      <c r="H3" s="75"/>
    </row>
    <row r="4" spans="1:8" x14ac:dyDescent="0.2">
      <c r="A4" s="59">
        <v>43150</v>
      </c>
      <c r="B4" s="64"/>
      <c r="C4" s="64"/>
      <c r="D4" s="103">
        <v>1346293109</v>
      </c>
      <c r="H4" s="75"/>
    </row>
    <row r="5" spans="1:8" x14ac:dyDescent="0.2">
      <c r="A5" s="59">
        <v>43151</v>
      </c>
      <c r="B5" s="64">
        <v>267100</v>
      </c>
      <c r="C5" s="64"/>
      <c r="D5" s="103">
        <f t="shared" ref="D5:D57" si="0">D4-B5+C5</f>
        <v>1346026009</v>
      </c>
      <c r="E5" s="75"/>
    </row>
    <row r="6" spans="1:8" x14ac:dyDescent="0.2">
      <c r="A6" s="59">
        <v>43152</v>
      </c>
      <c r="B6" s="64">
        <v>267998</v>
      </c>
      <c r="C6" s="64"/>
      <c r="D6" s="103">
        <f t="shared" si="0"/>
        <v>1345758011</v>
      </c>
    </row>
    <row r="7" spans="1:8" x14ac:dyDescent="0.2">
      <c r="A7" s="59">
        <v>43153</v>
      </c>
      <c r="B7" s="64">
        <v>267000</v>
      </c>
      <c r="C7" s="64"/>
      <c r="D7" s="103">
        <f t="shared" si="0"/>
        <v>1345491011</v>
      </c>
    </row>
    <row r="8" spans="1:8" x14ac:dyDescent="0.2">
      <c r="A8" s="59">
        <v>43154</v>
      </c>
      <c r="B8" s="64">
        <v>268000</v>
      </c>
      <c r="C8" s="64"/>
      <c r="D8" s="103">
        <f t="shared" si="0"/>
        <v>1345223011</v>
      </c>
    </row>
    <row r="9" spans="1:8" x14ac:dyDescent="0.2">
      <c r="A9" s="59">
        <v>43157</v>
      </c>
      <c r="B9" s="64">
        <v>269000</v>
      </c>
      <c r="C9" s="64"/>
      <c r="D9" s="103">
        <f t="shared" si="0"/>
        <v>1344954011</v>
      </c>
    </row>
    <row r="10" spans="1:8" x14ac:dyDescent="0.2">
      <c r="A10" s="59">
        <v>43158</v>
      </c>
      <c r="B10" s="64">
        <v>265000</v>
      </c>
      <c r="C10" s="64"/>
      <c r="D10" s="103">
        <f t="shared" si="0"/>
        <v>1344689011</v>
      </c>
    </row>
    <row r="11" spans="1:8" x14ac:dyDescent="0.2">
      <c r="A11" s="59">
        <v>43159</v>
      </c>
      <c r="B11" s="64">
        <v>267000</v>
      </c>
      <c r="C11" s="64"/>
      <c r="D11" s="103">
        <f t="shared" si="0"/>
        <v>1344422011</v>
      </c>
    </row>
    <row r="12" spans="1:8" x14ac:dyDescent="0.2">
      <c r="A12" s="59">
        <v>43160</v>
      </c>
      <c r="B12" s="64">
        <v>278500</v>
      </c>
      <c r="C12" s="64"/>
      <c r="D12" s="103">
        <f t="shared" si="0"/>
        <v>1344143511</v>
      </c>
    </row>
    <row r="13" spans="1:8" x14ac:dyDescent="0.2">
      <c r="A13" s="59">
        <v>43161</v>
      </c>
      <c r="B13" s="64">
        <v>291492</v>
      </c>
      <c r="C13" s="64"/>
      <c r="D13" s="103">
        <f t="shared" si="0"/>
        <v>1343852019</v>
      </c>
    </row>
    <row r="14" spans="1:8" x14ac:dyDescent="0.2">
      <c r="A14" s="59">
        <v>43164</v>
      </c>
      <c r="B14" s="64">
        <v>296100</v>
      </c>
      <c r="C14" s="64"/>
      <c r="D14" s="103">
        <f t="shared" si="0"/>
        <v>1343555919</v>
      </c>
    </row>
    <row r="15" spans="1:8" x14ac:dyDescent="0.2">
      <c r="A15" s="59">
        <v>43165</v>
      </c>
      <c r="B15" s="64">
        <v>295831</v>
      </c>
      <c r="C15" s="64"/>
      <c r="D15" s="103">
        <f t="shared" si="0"/>
        <v>1343260088</v>
      </c>
    </row>
    <row r="16" spans="1:8" x14ac:dyDescent="0.2">
      <c r="A16" s="59">
        <v>43166</v>
      </c>
      <c r="B16" s="64">
        <v>290200</v>
      </c>
      <c r="C16" s="64"/>
      <c r="D16" s="103">
        <f t="shared" si="0"/>
        <v>1342969888</v>
      </c>
    </row>
    <row r="17" spans="1:4" x14ac:dyDescent="0.2">
      <c r="A17" s="59">
        <v>43167</v>
      </c>
      <c r="B17" s="64">
        <v>291000</v>
      </c>
      <c r="C17" s="64"/>
      <c r="D17" s="103">
        <f t="shared" si="0"/>
        <v>1342678888</v>
      </c>
    </row>
    <row r="18" spans="1:4" x14ac:dyDescent="0.2">
      <c r="A18" s="59">
        <v>43168</v>
      </c>
      <c r="B18" s="64">
        <v>294810</v>
      </c>
      <c r="C18" s="64"/>
      <c r="D18" s="103">
        <f t="shared" si="0"/>
        <v>1342384078</v>
      </c>
    </row>
    <row r="19" spans="1:4" x14ac:dyDescent="0.2">
      <c r="A19" s="59">
        <v>43171</v>
      </c>
      <c r="B19" s="64">
        <v>293800</v>
      </c>
      <c r="C19" s="64"/>
      <c r="D19" s="103">
        <f t="shared" si="0"/>
        <v>1342090278</v>
      </c>
    </row>
    <row r="20" spans="1:4" x14ac:dyDescent="0.2">
      <c r="A20" s="59">
        <v>43172</v>
      </c>
      <c r="B20" s="64">
        <v>289000</v>
      </c>
      <c r="C20" s="64"/>
      <c r="D20" s="103">
        <f t="shared" si="0"/>
        <v>1341801278</v>
      </c>
    </row>
    <row r="21" spans="1:4" x14ac:dyDescent="0.2">
      <c r="A21" s="59">
        <v>43173</v>
      </c>
      <c r="B21" s="64">
        <v>292000</v>
      </c>
      <c r="C21" s="64"/>
      <c r="D21" s="103">
        <f t="shared" si="0"/>
        <v>1341509278</v>
      </c>
    </row>
    <row r="22" spans="1:4" x14ac:dyDescent="0.2">
      <c r="A22" s="59">
        <v>43174</v>
      </c>
      <c r="B22" s="64">
        <v>292000</v>
      </c>
      <c r="C22" s="64">
        <v>42</v>
      </c>
      <c r="D22" s="103">
        <f t="shared" si="0"/>
        <v>1341217320</v>
      </c>
    </row>
    <row r="23" spans="1:4" x14ac:dyDescent="0.2">
      <c r="A23" s="59">
        <v>43175</v>
      </c>
      <c r="B23" s="64">
        <v>290000</v>
      </c>
      <c r="C23" s="64"/>
      <c r="D23" s="103">
        <f t="shared" si="0"/>
        <v>1340927320</v>
      </c>
    </row>
    <row r="24" spans="1:4" x14ac:dyDescent="0.2">
      <c r="A24" s="59">
        <v>43178</v>
      </c>
      <c r="B24" s="64">
        <v>292260</v>
      </c>
      <c r="C24" s="64"/>
      <c r="D24" s="103">
        <f t="shared" si="0"/>
        <v>1340635060</v>
      </c>
    </row>
    <row r="25" spans="1:4" x14ac:dyDescent="0.2">
      <c r="A25" s="59">
        <v>43179</v>
      </c>
      <c r="B25" s="64">
        <v>258500</v>
      </c>
      <c r="C25" s="64"/>
      <c r="D25" s="103">
        <f t="shared" si="0"/>
        <v>1340376560</v>
      </c>
    </row>
    <row r="26" spans="1:4" x14ac:dyDescent="0.2">
      <c r="A26" s="59">
        <f>WORKDAY(A25,1)</f>
        <v>43180</v>
      </c>
      <c r="B26" s="64">
        <v>255500</v>
      </c>
      <c r="C26" s="64"/>
      <c r="D26" s="103">
        <f t="shared" si="0"/>
        <v>1340121060</v>
      </c>
    </row>
    <row r="27" spans="1:4" x14ac:dyDescent="0.2">
      <c r="A27" s="59">
        <f t="shared" ref="A27:A70" si="1">WORKDAY(A26,1)</f>
        <v>43181</v>
      </c>
      <c r="B27" s="64">
        <v>250500</v>
      </c>
      <c r="C27" s="64"/>
      <c r="D27" s="103">
        <f t="shared" si="0"/>
        <v>1339870560</v>
      </c>
    </row>
    <row r="28" spans="1:4" x14ac:dyDescent="0.2">
      <c r="A28" s="59">
        <f t="shared" si="1"/>
        <v>43182</v>
      </c>
      <c r="B28" s="64">
        <v>261300</v>
      </c>
      <c r="C28" s="64"/>
      <c r="D28" s="103">
        <f t="shared" si="0"/>
        <v>1339609260</v>
      </c>
    </row>
    <row r="29" spans="1:4" x14ac:dyDescent="0.2">
      <c r="A29" s="59">
        <f t="shared" si="1"/>
        <v>43185</v>
      </c>
      <c r="B29" s="64">
        <v>259071</v>
      </c>
      <c r="C29" s="64"/>
      <c r="D29" s="103">
        <f t="shared" si="0"/>
        <v>1339350189</v>
      </c>
    </row>
    <row r="30" spans="1:4" x14ac:dyDescent="0.2">
      <c r="A30" s="59">
        <f t="shared" si="1"/>
        <v>43186</v>
      </c>
      <c r="B30" s="64">
        <v>260400</v>
      </c>
      <c r="C30" s="64"/>
      <c r="D30" s="103">
        <f t="shared" si="0"/>
        <v>1339089789</v>
      </c>
    </row>
    <row r="31" spans="1:4" x14ac:dyDescent="0.2">
      <c r="A31" s="59">
        <f t="shared" si="1"/>
        <v>43187</v>
      </c>
      <c r="B31" s="64">
        <v>257300</v>
      </c>
      <c r="C31" s="64"/>
      <c r="D31" s="103">
        <f t="shared" si="0"/>
        <v>1338832489</v>
      </c>
    </row>
    <row r="32" spans="1:4" x14ac:dyDescent="0.2">
      <c r="A32" s="59">
        <f t="shared" si="1"/>
        <v>43188</v>
      </c>
      <c r="B32" s="64">
        <v>263800</v>
      </c>
      <c r="C32" s="64"/>
      <c r="D32" s="103">
        <f t="shared" si="0"/>
        <v>1338568689</v>
      </c>
    </row>
    <row r="33" spans="1:15" x14ac:dyDescent="0.2">
      <c r="A33" s="59">
        <v>43193</v>
      </c>
      <c r="B33" s="64">
        <v>258100</v>
      </c>
      <c r="C33" s="64"/>
      <c r="D33" s="103">
        <f t="shared" si="0"/>
        <v>1338310589</v>
      </c>
    </row>
    <row r="34" spans="1:15" x14ac:dyDescent="0.2">
      <c r="A34" s="59">
        <f t="shared" si="1"/>
        <v>43194</v>
      </c>
      <c r="B34" s="64">
        <v>256900</v>
      </c>
      <c r="C34" s="64"/>
      <c r="D34" s="103">
        <f t="shared" si="0"/>
        <v>1338053689</v>
      </c>
    </row>
    <row r="35" spans="1:15" x14ac:dyDescent="0.2">
      <c r="A35" s="59">
        <f t="shared" si="1"/>
        <v>43195</v>
      </c>
      <c r="B35" s="64">
        <v>262900</v>
      </c>
      <c r="C35" s="64"/>
      <c r="D35" s="103">
        <f t="shared" si="0"/>
        <v>1337790789</v>
      </c>
      <c r="O35" s="75"/>
    </row>
    <row r="36" spans="1:15" x14ac:dyDescent="0.2">
      <c r="A36" s="59">
        <f t="shared" si="1"/>
        <v>43196</v>
      </c>
      <c r="B36" s="64">
        <v>256341</v>
      </c>
      <c r="C36" s="64"/>
      <c r="D36" s="103">
        <f t="shared" si="0"/>
        <v>1337534448</v>
      </c>
      <c r="O36" s="75"/>
    </row>
    <row r="37" spans="1:15" x14ac:dyDescent="0.2">
      <c r="A37" s="59">
        <f t="shared" si="1"/>
        <v>43199</v>
      </c>
      <c r="B37" s="64">
        <v>261300</v>
      </c>
      <c r="C37" s="64"/>
      <c r="D37" s="103">
        <f t="shared" si="0"/>
        <v>1337273148</v>
      </c>
      <c r="O37" s="75"/>
    </row>
    <row r="38" spans="1:15" x14ac:dyDescent="0.2">
      <c r="A38" s="59">
        <f t="shared" si="1"/>
        <v>43200</v>
      </c>
      <c r="B38" s="64">
        <v>257600</v>
      </c>
      <c r="C38" s="64"/>
      <c r="D38" s="103">
        <f t="shared" si="0"/>
        <v>1337015548</v>
      </c>
      <c r="O38" s="75"/>
    </row>
    <row r="39" spans="1:15" x14ac:dyDescent="0.2">
      <c r="A39" s="59">
        <f t="shared" si="1"/>
        <v>43201</v>
      </c>
      <c r="B39" s="64">
        <v>249000</v>
      </c>
      <c r="C39" s="64"/>
      <c r="D39" s="103">
        <f t="shared" si="0"/>
        <v>1336766548</v>
      </c>
      <c r="O39" s="75"/>
    </row>
    <row r="40" spans="1:15" x14ac:dyDescent="0.2">
      <c r="A40" s="59">
        <f t="shared" si="1"/>
        <v>43202</v>
      </c>
      <c r="B40" s="64">
        <v>247800</v>
      </c>
      <c r="C40" s="64"/>
      <c r="D40" s="103">
        <f t="shared" si="0"/>
        <v>1336518748</v>
      </c>
      <c r="O40" s="75"/>
    </row>
    <row r="41" spans="1:15" x14ac:dyDescent="0.2">
      <c r="A41" s="59">
        <f t="shared" si="1"/>
        <v>43203</v>
      </c>
      <c r="B41" s="64">
        <v>245500</v>
      </c>
      <c r="C41" s="64"/>
      <c r="D41" s="103">
        <f t="shared" si="0"/>
        <v>1336273248</v>
      </c>
      <c r="O41" s="75"/>
    </row>
    <row r="42" spans="1:15" x14ac:dyDescent="0.2">
      <c r="A42" s="59">
        <f t="shared" si="1"/>
        <v>43206</v>
      </c>
      <c r="B42" s="64">
        <v>242473</v>
      </c>
      <c r="C42" s="64"/>
      <c r="D42" s="103">
        <f t="shared" si="0"/>
        <v>1336030775</v>
      </c>
      <c r="O42" s="75"/>
    </row>
    <row r="43" spans="1:15" x14ac:dyDescent="0.2">
      <c r="A43" s="59">
        <f t="shared" si="1"/>
        <v>43207</v>
      </c>
      <c r="B43" s="64">
        <v>245100</v>
      </c>
      <c r="C43" s="64"/>
      <c r="D43" s="103">
        <f t="shared" si="0"/>
        <v>1335785675</v>
      </c>
      <c r="O43" s="75"/>
    </row>
    <row r="44" spans="1:15" x14ac:dyDescent="0.2">
      <c r="A44" s="59">
        <f t="shared" si="1"/>
        <v>43208</v>
      </c>
      <c r="B44" s="64">
        <v>167454</v>
      </c>
      <c r="C44" s="64">
        <v>4746</v>
      </c>
      <c r="D44" s="103">
        <f t="shared" si="0"/>
        <v>1335622967</v>
      </c>
      <c r="O44" s="75"/>
    </row>
    <row r="45" spans="1:15" x14ac:dyDescent="0.2">
      <c r="A45" s="59">
        <f t="shared" si="1"/>
        <v>43209</v>
      </c>
      <c r="B45" s="64">
        <v>231400</v>
      </c>
      <c r="C45" s="64">
        <v>5255</v>
      </c>
      <c r="D45" s="103">
        <f t="shared" si="0"/>
        <v>1335396822</v>
      </c>
      <c r="O45" s="75"/>
    </row>
    <row r="46" spans="1:15" x14ac:dyDescent="0.2">
      <c r="A46" s="59">
        <f t="shared" si="1"/>
        <v>43210</v>
      </c>
      <c r="B46" s="64">
        <v>232791</v>
      </c>
      <c r="C46" s="64"/>
      <c r="D46" s="103">
        <f t="shared" si="0"/>
        <v>1335164031</v>
      </c>
      <c r="O46" s="75"/>
    </row>
    <row r="47" spans="1:15" x14ac:dyDescent="0.2">
      <c r="A47" s="59">
        <f t="shared" si="1"/>
        <v>43213</v>
      </c>
      <c r="B47" s="64">
        <v>234300</v>
      </c>
      <c r="C47" s="64"/>
      <c r="D47" s="103">
        <f t="shared" si="0"/>
        <v>1334929731</v>
      </c>
      <c r="O47" s="75"/>
    </row>
    <row r="48" spans="1:15" x14ac:dyDescent="0.2">
      <c r="A48" s="59">
        <f t="shared" si="1"/>
        <v>43214</v>
      </c>
      <c r="B48" s="64">
        <v>237900</v>
      </c>
      <c r="C48" s="64"/>
      <c r="D48" s="103">
        <f t="shared" si="0"/>
        <v>1334691831</v>
      </c>
      <c r="O48" s="75"/>
    </row>
    <row r="49" spans="1:15" x14ac:dyDescent="0.2">
      <c r="A49" s="59">
        <f t="shared" si="1"/>
        <v>43215</v>
      </c>
      <c r="B49" s="64">
        <v>236000</v>
      </c>
      <c r="C49" s="64"/>
      <c r="D49" s="103">
        <f t="shared" si="0"/>
        <v>1334455831</v>
      </c>
      <c r="O49" s="75"/>
    </row>
    <row r="50" spans="1:15" x14ac:dyDescent="0.2">
      <c r="A50" s="59">
        <f t="shared" si="1"/>
        <v>43216</v>
      </c>
      <c r="B50" s="64">
        <v>241400</v>
      </c>
      <c r="C50" s="64"/>
      <c r="D50" s="103">
        <f t="shared" si="0"/>
        <v>1334214431</v>
      </c>
    </row>
    <row r="51" spans="1:15" x14ac:dyDescent="0.2">
      <c r="A51" s="59">
        <f t="shared" si="1"/>
        <v>43217</v>
      </c>
      <c r="B51" s="64">
        <v>238200</v>
      </c>
      <c r="C51" s="64"/>
      <c r="D51" s="103">
        <f t="shared" si="0"/>
        <v>1333976231</v>
      </c>
    </row>
    <row r="52" spans="1:15" x14ac:dyDescent="0.2">
      <c r="A52" s="59">
        <f t="shared" si="1"/>
        <v>43220</v>
      </c>
      <c r="B52" s="64">
        <v>238700</v>
      </c>
      <c r="C52" s="64"/>
      <c r="D52" s="103">
        <f t="shared" si="0"/>
        <v>1333737531</v>
      </c>
    </row>
    <row r="53" spans="1:15" x14ac:dyDescent="0.2">
      <c r="A53" s="59">
        <f t="shared" si="1"/>
        <v>43221</v>
      </c>
      <c r="B53" s="64">
        <v>241000</v>
      </c>
      <c r="C53" s="64"/>
      <c r="D53" s="103">
        <f t="shared" si="0"/>
        <v>1333496531</v>
      </c>
    </row>
    <row r="54" spans="1:15" x14ac:dyDescent="0.2">
      <c r="A54" s="59">
        <f t="shared" si="1"/>
        <v>43222</v>
      </c>
      <c r="B54" s="64">
        <v>246200</v>
      </c>
      <c r="C54" s="64"/>
      <c r="D54" s="103">
        <f t="shared" si="0"/>
        <v>1333250331</v>
      </c>
    </row>
    <row r="55" spans="1:15" x14ac:dyDescent="0.2">
      <c r="A55" s="59">
        <f t="shared" si="1"/>
        <v>43223</v>
      </c>
      <c r="B55" s="64">
        <v>239100</v>
      </c>
      <c r="C55" s="64"/>
      <c r="D55" s="103">
        <f t="shared" si="0"/>
        <v>1333011231</v>
      </c>
    </row>
    <row r="56" spans="1:15" x14ac:dyDescent="0.2">
      <c r="A56" s="59">
        <f t="shared" si="1"/>
        <v>43224</v>
      </c>
      <c r="B56" s="64">
        <v>241900</v>
      </c>
      <c r="C56" s="64"/>
      <c r="D56" s="103">
        <f t="shared" si="0"/>
        <v>1332769331</v>
      </c>
    </row>
    <row r="57" spans="1:15" x14ac:dyDescent="0.2">
      <c r="A57" s="59">
        <v>43228</v>
      </c>
      <c r="B57" s="64">
        <v>236900</v>
      </c>
      <c r="C57" s="64"/>
      <c r="D57" s="103">
        <f t="shared" si="0"/>
        <v>1332532431</v>
      </c>
    </row>
    <row r="58" spans="1:15" x14ac:dyDescent="0.2">
      <c r="A58" s="59">
        <f t="shared" si="1"/>
        <v>43229</v>
      </c>
      <c r="B58" s="64">
        <v>240800</v>
      </c>
      <c r="C58" s="64">
        <v>12</v>
      </c>
      <c r="D58" s="103">
        <f>D57-B58+C58</f>
        <v>1332291643</v>
      </c>
    </row>
    <row r="59" spans="1:15" x14ac:dyDescent="0.2">
      <c r="A59" s="59">
        <f t="shared" si="1"/>
        <v>43230</v>
      </c>
      <c r="B59" s="64">
        <v>234131</v>
      </c>
      <c r="C59" s="64"/>
      <c r="D59" s="103">
        <f t="shared" ref="D59:D62" si="2">D58-B59+C59</f>
        <v>1332057512</v>
      </c>
    </row>
    <row r="60" spans="1:15" x14ac:dyDescent="0.2">
      <c r="A60" s="59">
        <f t="shared" si="1"/>
        <v>43231</v>
      </c>
      <c r="B60" s="64">
        <v>228500</v>
      </c>
      <c r="C60" s="64"/>
      <c r="D60" s="103">
        <f t="shared" si="2"/>
        <v>1331829012</v>
      </c>
    </row>
    <row r="61" spans="1:15" x14ac:dyDescent="0.2">
      <c r="A61" s="59">
        <f t="shared" si="1"/>
        <v>43234</v>
      </c>
      <c r="B61" s="64">
        <v>228905</v>
      </c>
      <c r="C61" s="64"/>
      <c r="D61" s="103">
        <f t="shared" si="2"/>
        <v>1331600107</v>
      </c>
    </row>
    <row r="62" spans="1:15" x14ac:dyDescent="0.2">
      <c r="A62" s="59">
        <f t="shared" si="1"/>
        <v>43235</v>
      </c>
      <c r="B62" s="64">
        <v>227200</v>
      </c>
      <c r="C62" s="64"/>
      <c r="D62" s="103">
        <f t="shared" si="2"/>
        <v>1331372907</v>
      </c>
    </row>
    <row r="63" spans="1:15" x14ac:dyDescent="0.2">
      <c r="A63" s="59">
        <f t="shared" si="1"/>
        <v>43236</v>
      </c>
      <c r="B63" s="64">
        <v>229500</v>
      </c>
      <c r="C63" s="64"/>
      <c r="D63" s="103">
        <f t="shared" ref="D63" si="3">D62-B63+C63</f>
        <v>1331143407</v>
      </c>
    </row>
    <row r="64" spans="1:15" x14ac:dyDescent="0.2">
      <c r="A64" s="59">
        <f t="shared" si="1"/>
        <v>43237</v>
      </c>
      <c r="B64" s="64">
        <v>223300</v>
      </c>
      <c r="C64" s="64"/>
      <c r="D64" s="103">
        <f t="shared" ref="D64" si="4">D63-B64+C64</f>
        <v>1330920107</v>
      </c>
    </row>
    <row r="65" spans="1:4" x14ac:dyDescent="0.2">
      <c r="A65" s="59">
        <f t="shared" si="1"/>
        <v>43238</v>
      </c>
      <c r="B65" s="64">
        <v>222700</v>
      </c>
      <c r="C65" s="64"/>
      <c r="D65" s="103">
        <f t="shared" ref="D65" si="5">D64-B65+C65</f>
        <v>1330697407</v>
      </c>
    </row>
    <row r="66" spans="1:4" x14ac:dyDescent="0.2">
      <c r="A66" s="59">
        <f t="shared" si="1"/>
        <v>43241</v>
      </c>
      <c r="B66" s="64">
        <v>225000</v>
      </c>
      <c r="C66" s="64"/>
      <c r="D66" s="103">
        <f t="shared" ref="D66" si="6">D65-B66+C66</f>
        <v>1330472407</v>
      </c>
    </row>
    <row r="67" spans="1:4" x14ac:dyDescent="0.2">
      <c r="A67" s="59">
        <f t="shared" si="1"/>
        <v>43242</v>
      </c>
      <c r="B67" s="64">
        <v>222300</v>
      </c>
      <c r="C67" s="64"/>
      <c r="D67" s="103">
        <f t="shared" ref="D67" si="7">D66-B67+C67</f>
        <v>1330250107</v>
      </c>
    </row>
    <row r="68" spans="1:4" x14ac:dyDescent="0.2">
      <c r="A68" s="59">
        <f t="shared" si="1"/>
        <v>43243</v>
      </c>
      <c r="B68" s="64">
        <v>265345</v>
      </c>
      <c r="C68" s="64"/>
      <c r="D68" s="103">
        <f t="shared" ref="D68" si="8">D67-B68+C68</f>
        <v>1329984762</v>
      </c>
    </row>
    <row r="69" spans="1:4" x14ac:dyDescent="0.2">
      <c r="A69" s="59">
        <f t="shared" si="1"/>
        <v>43244</v>
      </c>
      <c r="B69" s="64">
        <v>235600</v>
      </c>
      <c r="C69" s="64"/>
      <c r="D69" s="103">
        <f t="shared" ref="D69" si="9">D68-B69+C69</f>
        <v>1329749162</v>
      </c>
    </row>
    <row r="70" spans="1:4" x14ac:dyDescent="0.2">
      <c r="A70" s="59">
        <f t="shared" si="1"/>
        <v>43245</v>
      </c>
      <c r="B70" s="64">
        <v>239670</v>
      </c>
      <c r="C70" s="64"/>
      <c r="D70" s="103">
        <f t="shared" ref="D70" si="10">D69-B70+C70</f>
        <v>1329509492</v>
      </c>
    </row>
    <row r="71" spans="1:4" x14ac:dyDescent="0.2">
      <c r="A71" s="59">
        <f>WORKDAY(A70,2)</f>
        <v>43249</v>
      </c>
      <c r="B71" s="64">
        <v>230226</v>
      </c>
      <c r="C71" s="64"/>
      <c r="D71" s="103">
        <f t="shared" ref="D71" si="11">D70-B71+C71</f>
        <v>1329279266</v>
      </c>
    </row>
    <row r="72" spans="1:4" x14ac:dyDescent="0.2">
      <c r="A72" s="59">
        <f t="shared" ref="A72:A134" si="12">WORKDAY(A71,1)</f>
        <v>43250</v>
      </c>
      <c r="B72" s="64">
        <v>238000</v>
      </c>
      <c r="C72" s="64"/>
      <c r="D72" s="103">
        <f t="shared" ref="D72" si="13">D71-B72+C72</f>
        <v>1329041266</v>
      </c>
    </row>
    <row r="73" spans="1:4" x14ac:dyDescent="0.2">
      <c r="A73" s="59">
        <f t="shared" si="12"/>
        <v>43251</v>
      </c>
      <c r="B73" s="64">
        <v>240000</v>
      </c>
      <c r="C73" s="64"/>
      <c r="D73" s="103">
        <f t="shared" ref="D73" si="14">D72-B73+C73</f>
        <v>1328801266</v>
      </c>
    </row>
    <row r="74" spans="1:4" x14ac:dyDescent="0.2">
      <c r="A74" s="59">
        <f t="shared" si="12"/>
        <v>43252</v>
      </c>
      <c r="B74" s="64">
        <v>237000</v>
      </c>
      <c r="C74" s="64"/>
      <c r="D74" s="103">
        <f t="shared" ref="D74" si="15">D73-B74+C74</f>
        <v>1328564266</v>
      </c>
    </row>
    <row r="75" spans="1:4" x14ac:dyDescent="0.2">
      <c r="A75" s="59">
        <f t="shared" si="12"/>
        <v>43255</v>
      </c>
      <c r="B75" s="64">
        <v>236000</v>
      </c>
      <c r="C75" s="64"/>
      <c r="D75" s="103">
        <f t="shared" ref="D75" si="16">D74-B75+C75</f>
        <v>1328328266</v>
      </c>
    </row>
    <row r="76" spans="1:4" x14ac:dyDescent="0.2">
      <c r="A76" s="59">
        <f t="shared" si="12"/>
        <v>43256</v>
      </c>
      <c r="B76" s="64">
        <v>236000</v>
      </c>
      <c r="C76" s="64"/>
      <c r="D76" s="103">
        <f t="shared" ref="D76" si="17">D75-B76+C76</f>
        <v>1328092266</v>
      </c>
    </row>
    <row r="77" spans="1:4" x14ac:dyDescent="0.2">
      <c r="A77" s="59">
        <f t="shared" si="12"/>
        <v>43257</v>
      </c>
      <c r="B77" s="64">
        <v>227700</v>
      </c>
      <c r="C77" s="64"/>
      <c r="D77" s="103">
        <f t="shared" ref="D77" si="18">D76-B77+C77</f>
        <v>1327864566</v>
      </c>
    </row>
    <row r="78" spans="1:4" x14ac:dyDescent="0.2">
      <c r="A78" s="59">
        <f t="shared" si="12"/>
        <v>43258</v>
      </c>
      <c r="B78" s="64">
        <v>226000</v>
      </c>
      <c r="C78" s="64">
        <v>277</v>
      </c>
      <c r="D78" s="103">
        <f t="shared" ref="D78" si="19">D77-B78+C78</f>
        <v>1327638843</v>
      </c>
    </row>
    <row r="79" spans="1:4" x14ac:dyDescent="0.2">
      <c r="A79" s="59">
        <f t="shared" si="12"/>
        <v>43259</v>
      </c>
      <c r="B79" s="64">
        <v>228850</v>
      </c>
      <c r="C79" s="64"/>
      <c r="D79" s="103">
        <f t="shared" ref="D79" si="20">D78-B79+C79</f>
        <v>1327409993</v>
      </c>
    </row>
    <row r="80" spans="1:4" x14ac:dyDescent="0.2">
      <c r="A80" s="59">
        <f t="shared" si="12"/>
        <v>43262</v>
      </c>
      <c r="B80" s="64">
        <v>228850</v>
      </c>
      <c r="C80" s="64"/>
      <c r="D80" s="103">
        <f t="shared" ref="D80" si="21">D79-B80+C80</f>
        <v>1327181143</v>
      </c>
    </row>
    <row r="81" spans="1:4" x14ac:dyDescent="0.2">
      <c r="A81" s="59">
        <f t="shared" si="12"/>
        <v>43263</v>
      </c>
      <c r="B81" s="64">
        <v>231500</v>
      </c>
      <c r="C81" s="64"/>
      <c r="D81" s="103">
        <f t="shared" ref="D81" si="22">D80-B81+C81</f>
        <v>1326949643</v>
      </c>
    </row>
    <row r="82" spans="1:4" x14ac:dyDescent="0.2">
      <c r="A82" s="59">
        <f t="shared" si="12"/>
        <v>43264</v>
      </c>
      <c r="B82" s="64">
        <v>230000</v>
      </c>
      <c r="C82" s="64"/>
      <c r="D82" s="103">
        <f t="shared" ref="D82" si="23">D81-B82+C82</f>
        <v>1326719643</v>
      </c>
    </row>
    <row r="83" spans="1:4" x14ac:dyDescent="0.2">
      <c r="A83" s="59">
        <f t="shared" si="12"/>
        <v>43265</v>
      </c>
      <c r="B83" s="64">
        <v>230000</v>
      </c>
      <c r="C83" s="64"/>
      <c r="D83" s="103">
        <f t="shared" ref="D83" si="24">D82-B83+C83</f>
        <v>1326489643</v>
      </c>
    </row>
    <row r="84" spans="1:4" x14ac:dyDescent="0.2">
      <c r="A84" s="59">
        <f t="shared" si="12"/>
        <v>43266</v>
      </c>
      <c r="B84" s="64">
        <v>237600</v>
      </c>
      <c r="C84" s="64"/>
      <c r="D84" s="103">
        <f t="shared" ref="D84" si="25">D83-B84+C84</f>
        <v>1326252043</v>
      </c>
    </row>
    <row r="85" spans="1:4" x14ac:dyDescent="0.2">
      <c r="A85" s="59">
        <f t="shared" si="12"/>
        <v>43269</v>
      </c>
      <c r="B85" s="64">
        <v>242500</v>
      </c>
      <c r="C85" s="64"/>
      <c r="D85" s="103">
        <f t="shared" ref="D85" si="26">D84-B85+C85</f>
        <v>1326009543</v>
      </c>
    </row>
    <row r="86" spans="1:4" x14ac:dyDescent="0.2">
      <c r="A86" s="59">
        <f t="shared" si="12"/>
        <v>43270</v>
      </c>
      <c r="B86" s="64">
        <v>248000</v>
      </c>
      <c r="C86" s="64"/>
      <c r="D86" s="103">
        <f t="shared" ref="D86" si="27">D85-B86+C86</f>
        <v>1325761543</v>
      </c>
    </row>
    <row r="87" spans="1:4" x14ac:dyDescent="0.2">
      <c r="A87" s="155">
        <f t="shared" si="12"/>
        <v>43271</v>
      </c>
      <c r="B87" s="156">
        <v>249000</v>
      </c>
      <c r="C87" s="156">
        <v>28</v>
      </c>
      <c r="D87" s="103">
        <f t="shared" ref="D87" si="28">D86-B87+C87</f>
        <v>1325512571</v>
      </c>
    </row>
    <row r="88" spans="1:4" x14ac:dyDescent="0.2">
      <c r="A88" s="155">
        <f t="shared" si="12"/>
        <v>43272</v>
      </c>
      <c r="B88" s="156">
        <v>249200</v>
      </c>
      <c r="C88" s="156"/>
      <c r="D88" s="103">
        <f t="shared" ref="D88" si="29">D87-B88+C88</f>
        <v>1325263371</v>
      </c>
    </row>
    <row r="89" spans="1:4" x14ac:dyDescent="0.2">
      <c r="A89" s="155">
        <f t="shared" si="12"/>
        <v>43273</v>
      </c>
      <c r="B89" s="156">
        <v>248000</v>
      </c>
      <c r="C89" s="156"/>
      <c r="D89" s="103">
        <f t="shared" ref="D89" si="30">D88-B89+C89</f>
        <v>1325015371</v>
      </c>
    </row>
    <row r="90" spans="1:4" x14ac:dyDescent="0.2">
      <c r="A90" s="155">
        <f t="shared" si="12"/>
        <v>43276</v>
      </c>
      <c r="B90" s="156">
        <v>250800</v>
      </c>
      <c r="C90" s="156"/>
      <c r="D90" s="103">
        <f t="shared" ref="D90" si="31">D89-B90+C90</f>
        <v>1324764571</v>
      </c>
    </row>
    <row r="91" spans="1:4" x14ac:dyDescent="0.2">
      <c r="A91" s="155">
        <f t="shared" si="12"/>
        <v>43277</v>
      </c>
      <c r="B91" s="156">
        <v>252000</v>
      </c>
      <c r="C91" s="156"/>
      <c r="D91" s="103">
        <f t="shared" ref="D91" si="32">D90-B91+C91</f>
        <v>1324512571</v>
      </c>
    </row>
    <row r="92" spans="1:4" x14ac:dyDescent="0.2">
      <c r="A92" s="155">
        <f t="shared" si="12"/>
        <v>43278</v>
      </c>
      <c r="B92" s="156">
        <v>250220</v>
      </c>
      <c r="C92" s="156"/>
      <c r="D92" s="103">
        <f t="shared" ref="D92" si="33">D91-B92+C92</f>
        <v>1324262351</v>
      </c>
    </row>
    <row r="93" spans="1:4" x14ac:dyDescent="0.2">
      <c r="A93" s="155">
        <f t="shared" si="12"/>
        <v>43279</v>
      </c>
      <c r="B93" s="156">
        <v>208500</v>
      </c>
      <c r="C93" s="156"/>
      <c r="D93" s="103">
        <f t="shared" ref="D93" si="34">D92-B93+C93</f>
        <v>1324053851</v>
      </c>
    </row>
    <row r="94" spans="1:4" x14ac:dyDescent="0.2">
      <c r="A94" s="155">
        <f t="shared" si="12"/>
        <v>43280</v>
      </c>
      <c r="B94" s="156">
        <v>204500</v>
      </c>
      <c r="C94" s="156"/>
      <c r="D94" s="103">
        <f t="shared" ref="D94" si="35">D93-B94+C94</f>
        <v>1323849351</v>
      </c>
    </row>
    <row r="95" spans="1:4" x14ac:dyDescent="0.2">
      <c r="A95" s="155">
        <f t="shared" si="12"/>
        <v>43283</v>
      </c>
      <c r="B95" s="156">
        <v>211100</v>
      </c>
      <c r="C95" s="156"/>
      <c r="D95" s="103">
        <f t="shared" ref="D95" si="36">D94-B95+C95</f>
        <v>1323638251</v>
      </c>
    </row>
    <row r="96" spans="1:4" x14ac:dyDescent="0.2">
      <c r="A96" s="155">
        <f t="shared" si="12"/>
        <v>43284</v>
      </c>
      <c r="B96" s="156">
        <v>211580</v>
      </c>
      <c r="C96" s="156"/>
      <c r="D96" s="103">
        <f t="shared" ref="D96" si="37">D95-B96+C96</f>
        <v>1323426671</v>
      </c>
    </row>
    <row r="97" spans="1:4" x14ac:dyDescent="0.2">
      <c r="A97" s="155">
        <f t="shared" si="12"/>
        <v>43285</v>
      </c>
      <c r="B97" s="156">
        <v>215000</v>
      </c>
      <c r="C97" s="156"/>
      <c r="D97" s="103">
        <f t="shared" ref="D97" si="38">D96-B97+C97</f>
        <v>1323211671</v>
      </c>
    </row>
    <row r="98" spans="1:4" x14ac:dyDescent="0.2">
      <c r="A98" s="155">
        <f t="shared" si="12"/>
        <v>43286</v>
      </c>
      <c r="B98" s="156">
        <v>213350</v>
      </c>
      <c r="C98" s="156"/>
      <c r="D98" s="103">
        <f t="shared" ref="D98" si="39">D97-B98+C98</f>
        <v>1322998321</v>
      </c>
    </row>
    <row r="99" spans="1:4" x14ac:dyDescent="0.2">
      <c r="A99" s="155">
        <f t="shared" si="12"/>
        <v>43287</v>
      </c>
      <c r="B99" s="156">
        <v>211800</v>
      </c>
      <c r="C99" s="156"/>
      <c r="D99" s="103">
        <f t="shared" ref="D99" si="40">D98-B99+C99</f>
        <v>1322786521</v>
      </c>
    </row>
    <row r="100" spans="1:4" x14ac:dyDescent="0.2">
      <c r="A100" s="155">
        <f t="shared" si="12"/>
        <v>43290</v>
      </c>
      <c r="B100" s="156">
        <v>208100</v>
      </c>
      <c r="C100" s="156"/>
      <c r="D100" s="103">
        <f t="shared" ref="D100" si="41">D99-B100+C100</f>
        <v>1322578421</v>
      </c>
    </row>
    <row r="101" spans="1:4" x14ac:dyDescent="0.2">
      <c r="A101" s="155">
        <f t="shared" si="12"/>
        <v>43291</v>
      </c>
      <c r="B101" s="156">
        <v>206500</v>
      </c>
      <c r="C101" s="156"/>
      <c r="D101" s="103">
        <f t="shared" ref="D101" si="42">D100-B101+C101</f>
        <v>1322371921</v>
      </c>
    </row>
    <row r="102" spans="1:4" x14ac:dyDescent="0.2">
      <c r="A102" s="161">
        <f t="shared" si="12"/>
        <v>43292</v>
      </c>
      <c r="B102" s="162">
        <v>212600</v>
      </c>
      <c r="C102" s="162"/>
      <c r="D102" s="103">
        <f t="shared" ref="D102" si="43">D101-B102+C102</f>
        <v>1322159321</v>
      </c>
    </row>
    <row r="103" spans="1:4" x14ac:dyDescent="0.2">
      <c r="A103" s="161">
        <f t="shared" si="12"/>
        <v>43293</v>
      </c>
      <c r="B103" s="162">
        <v>213300</v>
      </c>
      <c r="C103" s="162"/>
      <c r="D103" s="103">
        <f t="shared" ref="D103" si="44">D102-B103+C103</f>
        <v>1321946021</v>
      </c>
    </row>
    <row r="104" spans="1:4" x14ac:dyDescent="0.2">
      <c r="A104" s="161">
        <f t="shared" si="12"/>
        <v>43294</v>
      </c>
      <c r="B104" s="162">
        <v>213000</v>
      </c>
      <c r="C104" s="162"/>
      <c r="D104" s="103">
        <f t="shared" ref="D104" si="45">D103-B104+C104</f>
        <v>1321733021</v>
      </c>
    </row>
    <row r="105" spans="1:4" x14ac:dyDescent="0.2">
      <c r="A105" s="161">
        <f t="shared" si="12"/>
        <v>43297</v>
      </c>
      <c r="B105" s="162">
        <v>214700</v>
      </c>
      <c r="C105" s="162"/>
      <c r="D105" s="103">
        <f t="shared" ref="D105" si="46">D104-B105+C105</f>
        <v>1321518321</v>
      </c>
    </row>
    <row r="106" spans="1:4" x14ac:dyDescent="0.2">
      <c r="A106" s="161">
        <f t="shared" si="12"/>
        <v>43298</v>
      </c>
      <c r="B106" s="162">
        <v>213000</v>
      </c>
      <c r="C106" s="162">
        <v>4615</v>
      </c>
      <c r="D106" s="103">
        <f t="shared" ref="D106" si="47">D105-B106+C106</f>
        <v>1321309936</v>
      </c>
    </row>
    <row r="107" spans="1:4" x14ac:dyDescent="0.2">
      <c r="A107" s="161">
        <f t="shared" si="12"/>
        <v>43299</v>
      </c>
      <c r="B107" s="162">
        <v>212100</v>
      </c>
      <c r="C107" s="162"/>
      <c r="D107" s="103">
        <f t="shared" ref="D107" si="48">D106-B107+C107</f>
        <v>1321097836</v>
      </c>
    </row>
    <row r="108" spans="1:4" x14ac:dyDescent="0.2">
      <c r="A108" s="161">
        <f t="shared" si="12"/>
        <v>43300</v>
      </c>
      <c r="B108" s="162">
        <v>214200</v>
      </c>
      <c r="C108" s="162">
        <v>4702</v>
      </c>
      <c r="D108" s="103">
        <f t="shared" ref="D108" si="49">D107-B108+C108</f>
        <v>1320888338</v>
      </c>
    </row>
    <row r="109" spans="1:4" x14ac:dyDescent="0.2">
      <c r="A109" s="161">
        <f t="shared" si="12"/>
        <v>43301</v>
      </c>
      <c r="B109" s="162">
        <v>213000</v>
      </c>
      <c r="C109" s="162"/>
      <c r="D109" s="103">
        <f t="shared" ref="D109" si="50">D108-B109+C109</f>
        <v>1320675338</v>
      </c>
    </row>
    <row r="110" spans="1:4" x14ac:dyDescent="0.2">
      <c r="A110" s="161">
        <f t="shared" si="12"/>
        <v>43304</v>
      </c>
      <c r="B110" s="162">
        <v>213000</v>
      </c>
      <c r="C110" s="162"/>
      <c r="D110" s="103">
        <f t="shared" ref="D110" si="51">D109-B110+C110</f>
        <v>1320462338</v>
      </c>
    </row>
    <row r="111" spans="1:4" x14ac:dyDescent="0.2">
      <c r="A111" s="161">
        <f t="shared" si="12"/>
        <v>43305</v>
      </c>
      <c r="B111" s="162">
        <v>208770</v>
      </c>
      <c r="C111" s="162"/>
      <c r="D111" s="103">
        <f t="shared" ref="D111" si="52">D110-B111+C111</f>
        <v>1320253568</v>
      </c>
    </row>
    <row r="112" spans="1:4" x14ac:dyDescent="0.2">
      <c r="A112" s="161">
        <f t="shared" si="12"/>
        <v>43306</v>
      </c>
      <c r="B112" s="162">
        <v>207700</v>
      </c>
      <c r="C112" s="162"/>
      <c r="D112" s="103">
        <f t="shared" ref="D112" si="53">D111-B112+C112</f>
        <v>1320045868</v>
      </c>
    </row>
    <row r="113" spans="1:4" x14ac:dyDescent="0.2">
      <c r="A113" s="161">
        <f t="shared" si="12"/>
        <v>43307</v>
      </c>
      <c r="B113" s="162">
        <v>207450</v>
      </c>
      <c r="C113" s="162"/>
      <c r="D113" s="103">
        <f t="shared" ref="D113" si="54">D112-B113+C113</f>
        <v>1319838418</v>
      </c>
    </row>
    <row r="114" spans="1:4" x14ac:dyDescent="0.2">
      <c r="A114" s="161">
        <f t="shared" si="12"/>
        <v>43308</v>
      </c>
      <c r="B114" s="162">
        <v>206623</v>
      </c>
      <c r="C114" s="162"/>
      <c r="D114" s="103">
        <f t="shared" ref="D114:D118" si="55">D113-B114+C114</f>
        <v>1319631795</v>
      </c>
    </row>
    <row r="115" spans="1:4" x14ac:dyDescent="0.2">
      <c r="A115" s="161">
        <f t="shared" si="12"/>
        <v>43311</v>
      </c>
      <c r="D115" s="103">
        <f t="shared" si="55"/>
        <v>1319631795</v>
      </c>
    </row>
    <row r="116" spans="1:4" x14ac:dyDescent="0.2">
      <c r="A116" s="161">
        <f t="shared" si="12"/>
        <v>43312</v>
      </c>
      <c r="D116" s="103">
        <f t="shared" si="55"/>
        <v>1319631795</v>
      </c>
    </row>
    <row r="117" spans="1:4" x14ac:dyDescent="0.2">
      <c r="A117" s="161">
        <f t="shared" si="12"/>
        <v>43313</v>
      </c>
      <c r="D117" s="103">
        <f t="shared" si="55"/>
        <v>1319631795</v>
      </c>
    </row>
    <row r="118" spans="1:4" x14ac:dyDescent="0.2">
      <c r="A118" s="161">
        <f t="shared" si="12"/>
        <v>43314</v>
      </c>
      <c r="B118" s="162">
        <v>285230</v>
      </c>
      <c r="D118" s="103">
        <f t="shared" si="55"/>
        <v>1319346565</v>
      </c>
    </row>
    <row r="119" spans="1:4" x14ac:dyDescent="0.2">
      <c r="A119" s="161">
        <f t="shared" si="12"/>
        <v>43315</v>
      </c>
      <c r="B119" s="162">
        <v>296921</v>
      </c>
      <c r="D119" s="103">
        <f t="shared" ref="D119" si="56">D118-B119+C119</f>
        <v>1319049644</v>
      </c>
    </row>
    <row r="120" spans="1:4" x14ac:dyDescent="0.2">
      <c r="A120" s="161">
        <f t="shared" si="12"/>
        <v>43318</v>
      </c>
      <c r="B120" s="162">
        <v>292505</v>
      </c>
      <c r="D120" s="103">
        <f t="shared" ref="D120" si="57">D119-B120+C120</f>
        <v>1318757139</v>
      </c>
    </row>
    <row r="121" spans="1:4" x14ac:dyDescent="0.2">
      <c r="A121" s="161">
        <f t="shared" si="12"/>
        <v>43319</v>
      </c>
      <c r="B121" s="162">
        <v>275437</v>
      </c>
      <c r="D121" s="103">
        <f t="shared" ref="D121" si="58">D120-B121+C121</f>
        <v>1318481702</v>
      </c>
    </row>
    <row r="122" spans="1:4" x14ac:dyDescent="0.2">
      <c r="A122" s="161">
        <f t="shared" si="12"/>
        <v>43320</v>
      </c>
      <c r="B122" s="162">
        <v>259544</v>
      </c>
      <c r="D122" s="103">
        <f t="shared" ref="D122" si="59">D121-B122+C122</f>
        <v>1318222158</v>
      </c>
    </row>
    <row r="123" spans="1:4" x14ac:dyDescent="0.2">
      <c r="A123" s="161">
        <f t="shared" si="12"/>
        <v>43321</v>
      </c>
      <c r="B123" s="162">
        <v>240849</v>
      </c>
      <c r="D123" s="103">
        <f t="shared" ref="D123" si="60">D122-B123+C123</f>
        <v>1317981309</v>
      </c>
    </row>
    <row r="124" spans="1:4" x14ac:dyDescent="0.2">
      <c r="A124" s="161">
        <f t="shared" si="12"/>
        <v>43322</v>
      </c>
      <c r="B124" s="162">
        <v>213746</v>
      </c>
      <c r="D124" s="103">
        <f t="shared" ref="D124" si="61">D123-B124+C124</f>
        <v>1317767563</v>
      </c>
    </row>
    <row r="125" spans="1:4" x14ac:dyDescent="0.2">
      <c r="A125" s="161">
        <f t="shared" si="12"/>
        <v>43325</v>
      </c>
      <c r="B125" s="162">
        <v>177057</v>
      </c>
      <c r="D125" s="103">
        <f t="shared" ref="D125" si="62">D124-B125+C125</f>
        <v>1317590506</v>
      </c>
    </row>
    <row r="126" spans="1:4" x14ac:dyDescent="0.2">
      <c r="A126" s="161">
        <f t="shared" si="12"/>
        <v>43326</v>
      </c>
      <c r="B126" s="162">
        <v>385132</v>
      </c>
      <c r="D126" s="103">
        <f t="shared" ref="D126" si="63">D125-B126+C126</f>
        <v>1317205374</v>
      </c>
    </row>
    <row r="127" spans="1:4" x14ac:dyDescent="0.2">
      <c r="A127" s="161">
        <f t="shared" si="12"/>
        <v>43327</v>
      </c>
      <c r="B127" s="162">
        <v>340537</v>
      </c>
      <c r="D127" s="103">
        <f t="shared" ref="D127" si="64">D126-B127+C127</f>
        <v>1316864837</v>
      </c>
    </row>
    <row r="128" spans="1:4" x14ac:dyDescent="0.2">
      <c r="A128" s="161">
        <f t="shared" si="12"/>
        <v>43328</v>
      </c>
      <c r="B128" s="162">
        <v>330471</v>
      </c>
      <c r="D128" s="103">
        <f t="shared" ref="D128" si="65">D127-B128+C128</f>
        <v>1316534366</v>
      </c>
    </row>
    <row r="129" spans="1:4" x14ac:dyDescent="0.2">
      <c r="A129" s="161">
        <f t="shared" si="12"/>
        <v>43329</v>
      </c>
      <c r="B129" s="162">
        <v>331282</v>
      </c>
      <c r="D129" s="103">
        <f t="shared" ref="D129" si="66">D128-B129+C129</f>
        <v>1316203084</v>
      </c>
    </row>
    <row r="130" spans="1:4" x14ac:dyDescent="0.2">
      <c r="A130" s="161">
        <f t="shared" si="12"/>
        <v>43332</v>
      </c>
      <c r="B130" s="162">
        <v>325257</v>
      </c>
      <c r="D130" s="103">
        <f t="shared" ref="D130" si="67">D129-B130+C130</f>
        <v>1315877827</v>
      </c>
    </row>
    <row r="131" spans="1:4" x14ac:dyDescent="0.2">
      <c r="A131" s="161">
        <f t="shared" si="12"/>
        <v>43333</v>
      </c>
      <c r="B131" s="162">
        <v>330644</v>
      </c>
      <c r="D131" s="103">
        <f t="shared" ref="D131" si="68">D130-B131+C131</f>
        <v>1315547183</v>
      </c>
    </row>
    <row r="132" spans="1:4" x14ac:dyDescent="0.2">
      <c r="A132" s="161">
        <f t="shared" si="12"/>
        <v>43334</v>
      </c>
      <c r="B132" s="162">
        <v>326620</v>
      </c>
      <c r="D132" s="103">
        <f t="shared" ref="D132" si="69">D131-B132+C132</f>
        <v>1315220563</v>
      </c>
    </row>
    <row r="133" spans="1:4" x14ac:dyDescent="0.2">
      <c r="A133" s="161">
        <f t="shared" si="12"/>
        <v>43335</v>
      </c>
      <c r="B133" s="162">
        <v>328882</v>
      </c>
      <c r="D133" s="103">
        <f t="shared" ref="D133" si="70">D132-B133+C133</f>
        <v>1314891681</v>
      </c>
    </row>
    <row r="134" spans="1:4" x14ac:dyDescent="0.2">
      <c r="A134" s="161">
        <f t="shared" si="12"/>
        <v>43336</v>
      </c>
      <c r="B134" s="162">
        <v>326838</v>
      </c>
      <c r="D134" s="103">
        <f t="shared" ref="D134" si="71">D133-B134+C134</f>
        <v>1314564843</v>
      </c>
    </row>
    <row r="135" spans="1:4" x14ac:dyDescent="0.2">
      <c r="A135" s="161">
        <f>WORKDAY(A134,2)</f>
        <v>43340</v>
      </c>
      <c r="B135" s="162">
        <v>319507</v>
      </c>
      <c r="D135" s="103">
        <f t="shared" ref="D135" si="72">D134-B135+C135</f>
        <v>1314245336</v>
      </c>
    </row>
    <row r="136" spans="1:4" x14ac:dyDescent="0.2">
      <c r="A136" s="161">
        <f t="shared" ref="A136:A200" si="73">WORKDAY(A135,1)</f>
        <v>43341</v>
      </c>
      <c r="B136" s="162">
        <v>308559</v>
      </c>
      <c r="D136" s="103">
        <f t="shared" ref="D136" si="74">D135-B136+C136</f>
        <v>1313936777</v>
      </c>
    </row>
    <row r="137" spans="1:4" x14ac:dyDescent="0.2">
      <c r="A137" s="161">
        <f t="shared" si="73"/>
        <v>43342</v>
      </c>
      <c r="B137" s="162" t="e">
        <f>#REF!</f>
        <v>#REF!</v>
      </c>
      <c r="D137" s="103" t="e">
        <f t="shared" ref="D137" si="75">D136-B137+C137</f>
        <v>#REF!</v>
      </c>
    </row>
    <row r="138" spans="1:4" x14ac:dyDescent="0.2">
      <c r="A138" s="161">
        <f t="shared" si="73"/>
        <v>43343</v>
      </c>
      <c r="B138" s="162" t="e">
        <f>#REF!</f>
        <v>#REF!</v>
      </c>
      <c r="D138" s="103" t="e">
        <f t="shared" ref="D138" si="76">D137-B138+C138</f>
        <v>#REF!</v>
      </c>
    </row>
    <row r="139" spans="1:4" x14ac:dyDescent="0.2">
      <c r="A139" s="161">
        <f t="shared" si="73"/>
        <v>43346</v>
      </c>
      <c r="B139" s="162" t="e">
        <f>#REF!</f>
        <v>#REF!</v>
      </c>
      <c r="D139" s="103" t="e">
        <f t="shared" ref="D139" si="77">D138-B139+C139</f>
        <v>#REF!</v>
      </c>
    </row>
    <row r="140" spans="1:4" x14ac:dyDescent="0.2">
      <c r="A140" s="161">
        <f t="shared" si="73"/>
        <v>43347</v>
      </c>
      <c r="B140" s="162" t="e">
        <f>#REF!</f>
        <v>#REF!</v>
      </c>
      <c r="D140" s="103" t="e">
        <f t="shared" ref="D140" si="78">D139-B140+C140</f>
        <v>#REF!</v>
      </c>
    </row>
    <row r="141" spans="1:4" x14ac:dyDescent="0.2">
      <c r="A141" s="161">
        <f t="shared" si="73"/>
        <v>43348</v>
      </c>
      <c r="B141" s="162" t="e">
        <f>#REF!</f>
        <v>#REF!</v>
      </c>
      <c r="D141" s="103" t="e">
        <f t="shared" ref="D141" si="79">D140-B141+C141</f>
        <v>#REF!</v>
      </c>
    </row>
    <row r="142" spans="1:4" x14ac:dyDescent="0.2">
      <c r="A142" s="161">
        <f t="shared" si="73"/>
        <v>43349</v>
      </c>
      <c r="B142" s="162" t="e">
        <f>#REF!</f>
        <v>#REF!</v>
      </c>
      <c r="D142" s="103" t="e">
        <f t="shared" ref="D142" si="80">D141-B142+C142</f>
        <v>#REF!</v>
      </c>
    </row>
    <row r="143" spans="1:4" x14ac:dyDescent="0.2">
      <c r="A143" s="161">
        <f t="shared" si="73"/>
        <v>43350</v>
      </c>
      <c r="B143" s="162" t="e">
        <f>#REF!</f>
        <v>#REF!</v>
      </c>
      <c r="D143" s="103" t="e">
        <f t="shared" ref="D143" si="81">D142-B143+C143</f>
        <v>#REF!</v>
      </c>
    </row>
    <row r="144" spans="1:4" x14ac:dyDescent="0.2">
      <c r="A144" s="161">
        <f t="shared" si="73"/>
        <v>43353</v>
      </c>
      <c r="B144" s="162" t="e">
        <f>#REF!</f>
        <v>#REF!</v>
      </c>
      <c r="D144" s="103" t="e">
        <f t="shared" ref="D144:D146" si="82">D143-B144+C144</f>
        <v>#REF!</v>
      </c>
    </row>
    <row r="145" spans="1:4" x14ac:dyDescent="0.2">
      <c r="A145" s="161">
        <f t="shared" si="73"/>
        <v>43354</v>
      </c>
      <c r="B145" s="162" t="e">
        <f>#REF!</f>
        <v>#REF!</v>
      </c>
      <c r="D145" s="103" t="e">
        <f t="shared" si="82"/>
        <v>#REF!</v>
      </c>
    </row>
    <row r="146" spans="1:4" x14ac:dyDescent="0.2">
      <c r="A146" s="161">
        <f t="shared" si="73"/>
        <v>43355</v>
      </c>
      <c r="B146" s="162" t="e">
        <f>#REF!</f>
        <v>#REF!</v>
      </c>
      <c r="C146" s="58">
        <v>251</v>
      </c>
      <c r="D146" s="103" t="e">
        <f t="shared" si="82"/>
        <v>#REF!</v>
      </c>
    </row>
    <row r="147" spans="1:4" x14ac:dyDescent="0.2">
      <c r="A147" s="161">
        <f t="shared" si="73"/>
        <v>43356</v>
      </c>
      <c r="B147" s="162" t="e">
        <f>#REF!</f>
        <v>#REF!</v>
      </c>
      <c r="D147" s="103" t="e">
        <f t="shared" ref="D147" si="83">D146-B147+C147</f>
        <v>#REF!</v>
      </c>
    </row>
    <row r="148" spans="1:4" x14ac:dyDescent="0.2">
      <c r="A148" s="161">
        <f t="shared" si="73"/>
        <v>43357</v>
      </c>
      <c r="B148" s="162" t="e">
        <f>#REF!</f>
        <v>#REF!</v>
      </c>
      <c r="D148" s="103" t="e">
        <f t="shared" ref="D148" si="84">D147-B148+C148</f>
        <v>#REF!</v>
      </c>
    </row>
    <row r="149" spans="1:4" x14ac:dyDescent="0.2">
      <c r="A149" s="161">
        <f t="shared" si="73"/>
        <v>43360</v>
      </c>
      <c r="B149" s="162" t="e">
        <f>#REF!</f>
        <v>#REF!</v>
      </c>
      <c r="D149" s="103" t="e">
        <f t="shared" ref="D149" si="85">D148-B149+C149</f>
        <v>#REF!</v>
      </c>
    </row>
    <row r="150" spans="1:4" x14ac:dyDescent="0.2">
      <c r="A150" s="161">
        <f t="shared" si="73"/>
        <v>43361</v>
      </c>
      <c r="B150" s="162" t="e">
        <f>#REF!</f>
        <v>#REF!</v>
      </c>
      <c r="D150" s="103" t="e">
        <f t="shared" ref="D150" si="86">D149-B150+C150</f>
        <v>#REF!</v>
      </c>
    </row>
    <row r="151" spans="1:4" x14ac:dyDescent="0.2">
      <c r="A151" s="161">
        <f t="shared" si="73"/>
        <v>43362</v>
      </c>
      <c r="B151" s="162" t="e">
        <f>#REF!</f>
        <v>#REF!</v>
      </c>
      <c r="D151" s="103" t="e">
        <f t="shared" ref="D151" si="87">D150-B151+C151</f>
        <v>#REF!</v>
      </c>
    </row>
    <row r="152" spans="1:4" x14ac:dyDescent="0.2">
      <c r="A152" s="161">
        <f t="shared" si="73"/>
        <v>43363</v>
      </c>
      <c r="B152" s="162" t="e">
        <f>#REF!</f>
        <v>#REF!</v>
      </c>
      <c r="D152" s="103" t="e">
        <f t="shared" ref="D152" si="88">D151-B152+C152</f>
        <v>#REF!</v>
      </c>
    </row>
    <row r="153" spans="1:4" x14ac:dyDescent="0.2">
      <c r="A153" s="161">
        <f t="shared" si="73"/>
        <v>43364</v>
      </c>
      <c r="B153" s="162" t="e">
        <f>#REF!</f>
        <v>#REF!</v>
      </c>
      <c r="D153" s="103" t="e">
        <f t="shared" ref="D153" si="89">D152-B153+C153</f>
        <v>#REF!</v>
      </c>
    </row>
    <row r="154" spans="1:4" x14ac:dyDescent="0.2">
      <c r="A154" s="161">
        <f t="shared" si="73"/>
        <v>43367</v>
      </c>
      <c r="B154" s="162" t="e">
        <f>#REF!</f>
        <v>#REF!</v>
      </c>
      <c r="D154" s="103" t="e">
        <f t="shared" ref="D154" si="90">D153-B154+C154</f>
        <v>#REF!</v>
      </c>
    </row>
    <row r="155" spans="1:4" x14ac:dyDescent="0.2">
      <c r="A155" s="161">
        <f t="shared" si="73"/>
        <v>43368</v>
      </c>
      <c r="B155" s="162" t="e">
        <f>#REF!</f>
        <v>#REF!</v>
      </c>
      <c r="D155" s="103" t="e">
        <f t="shared" ref="D155" si="91">D154-B155+C155</f>
        <v>#REF!</v>
      </c>
    </row>
    <row r="156" spans="1:4" x14ac:dyDescent="0.2">
      <c r="A156" s="161">
        <f t="shared" si="73"/>
        <v>43369</v>
      </c>
      <c r="B156" s="162" t="e">
        <f>#REF!</f>
        <v>#REF!</v>
      </c>
      <c r="D156" s="103" t="e">
        <f t="shared" ref="D156" si="92">D155-B156+C156</f>
        <v>#REF!</v>
      </c>
    </row>
    <row r="157" spans="1:4" x14ac:dyDescent="0.2">
      <c r="A157" s="161">
        <f t="shared" si="73"/>
        <v>43370</v>
      </c>
      <c r="B157" s="162" t="e">
        <f>#REF!</f>
        <v>#REF!</v>
      </c>
      <c r="D157" s="103" t="e">
        <f t="shared" ref="D157" si="93">D156-B157+C157</f>
        <v>#REF!</v>
      </c>
    </row>
    <row r="158" spans="1:4" x14ac:dyDescent="0.2">
      <c r="A158" s="161">
        <f t="shared" si="73"/>
        <v>43371</v>
      </c>
      <c r="B158" s="162" t="e">
        <f>#REF!</f>
        <v>#REF!</v>
      </c>
      <c r="D158" s="103" t="e">
        <f t="shared" ref="D158" si="94">D157-B158+C158</f>
        <v>#REF!</v>
      </c>
    </row>
    <row r="159" spans="1:4" x14ac:dyDescent="0.2">
      <c r="A159" s="161">
        <f t="shared" si="73"/>
        <v>43374</v>
      </c>
      <c r="B159" s="162" t="e">
        <f>#REF!</f>
        <v>#REF!</v>
      </c>
      <c r="D159" s="103" t="e">
        <f t="shared" ref="D159" si="95">D158-B159+C159</f>
        <v>#REF!</v>
      </c>
    </row>
    <row r="160" spans="1:4" x14ac:dyDescent="0.2">
      <c r="A160" s="161">
        <f t="shared" si="73"/>
        <v>43375</v>
      </c>
      <c r="B160" s="162" t="e">
        <f>#REF!</f>
        <v>#REF!</v>
      </c>
      <c r="D160" s="103" t="e">
        <f t="shared" ref="D160" si="96">D159-B160+C160</f>
        <v>#REF!</v>
      </c>
    </row>
    <row r="161" spans="1:4" x14ac:dyDescent="0.2">
      <c r="A161" s="161">
        <f t="shared" si="73"/>
        <v>43376</v>
      </c>
      <c r="B161" s="162" t="e">
        <f>#REF!</f>
        <v>#REF!</v>
      </c>
      <c r="D161" s="103" t="e">
        <f t="shared" ref="D161" si="97">D160-B161+C161</f>
        <v>#REF!</v>
      </c>
    </row>
    <row r="162" spans="1:4" x14ac:dyDescent="0.2">
      <c r="A162" s="161">
        <f t="shared" si="73"/>
        <v>43377</v>
      </c>
      <c r="B162" s="162" t="e">
        <f>#REF!</f>
        <v>#REF!</v>
      </c>
      <c r="D162" s="103" t="e">
        <f t="shared" ref="D162" si="98">D161-B162+C162</f>
        <v>#REF!</v>
      </c>
    </row>
    <row r="163" spans="1:4" x14ac:dyDescent="0.2">
      <c r="A163" s="161">
        <f t="shared" si="73"/>
        <v>43378</v>
      </c>
      <c r="B163" s="162" t="e">
        <f>#REF!</f>
        <v>#REF!</v>
      </c>
      <c r="D163" s="103" t="e">
        <f t="shared" ref="D163" si="99">D162-B163+C163</f>
        <v>#REF!</v>
      </c>
    </row>
    <row r="164" spans="1:4" x14ac:dyDescent="0.2">
      <c r="A164" s="161">
        <f t="shared" si="73"/>
        <v>43381</v>
      </c>
      <c r="B164" s="162" t="e">
        <f>#REF!</f>
        <v>#REF!</v>
      </c>
      <c r="D164" s="103" t="e">
        <f t="shared" ref="D164" si="100">D163-B164+C164</f>
        <v>#REF!</v>
      </c>
    </row>
    <row r="165" spans="1:4" x14ac:dyDescent="0.2">
      <c r="A165" s="161">
        <f t="shared" si="73"/>
        <v>43382</v>
      </c>
      <c r="B165" s="162" t="e">
        <f>#REF!</f>
        <v>#REF!</v>
      </c>
      <c r="D165" s="103" t="e">
        <f t="shared" ref="D165" si="101">D164-B165+C165</f>
        <v>#REF!</v>
      </c>
    </row>
    <row r="166" spans="1:4" x14ac:dyDescent="0.2">
      <c r="A166" s="161">
        <f t="shared" si="73"/>
        <v>43383</v>
      </c>
      <c r="B166" s="162" t="e">
        <f>#REF!</f>
        <v>#REF!</v>
      </c>
      <c r="D166" s="103" t="e">
        <f t="shared" ref="D166" si="102">D165-B166+C166</f>
        <v>#REF!</v>
      </c>
    </row>
    <row r="167" spans="1:4" x14ac:dyDescent="0.2">
      <c r="A167" s="161">
        <f t="shared" si="73"/>
        <v>43384</v>
      </c>
      <c r="B167" s="162" t="e">
        <f>#REF!</f>
        <v>#REF!</v>
      </c>
      <c r="D167" s="103" t="e">
        <f t="shared" ref="D167" si="103">D166-B167+C167</f>
        <v>#REF!</v>
      </c>
    </row>
    <row r="168" spans="1:4" x14ac:dyDescent="0.2">
      <c r="A168" s="161">
        <f t="shared" si="73"/>
        <v>43385</v>
      </c>
      <c r="B168" s="162" t="e">
        <f>#REF!</f>
        <v>#REF!</v>
      </c>
      <c r="D168" s="103" t="e">
        <f t="shared" ref="D168" si="104">D167-B168+C168</f>
        <v>#REF!</v>
      </c>
    </row>
    <row r="169" spans="1:4" x14ac:dyDescent="0.2">
      <c r="A169" s="161">
        <f t="shared" si="73"/>
        <v>43388</v>
      </c>
      <c r="B169" s="162" t="e">
        <f>#REF!</f>
        <v>#REF!</v>
      </c>
      <c r="D169" s="103" t="e">
        <f t="shared" ref="D169" si="105">D168-B169+C169</f>
        <v>#REF!</v>
      </c>
    </row>
    <row r="170" spans="1:4" x14ac:dyDescent="0.2">
      <c r="A170" s="161">
        <f t="shared" si="73"/>
        <v>43389</v>
      </c>
      <c r="B170" s="162" t="e">
        <f>#REF!</f>
        <v>#REF!</v>
      </c>
      <c r="D170" s="103" t="e">
        <f t="shared" ref="D170" si="106">D169-B170+C170</f>
        <v>#REF!</v>
      </c>
    </row>
    <row r="171" spans="1:4" x14ac:dyDescent="0.2">
      <c r="A171" s="161">
        <f t="shared" si="73"/>
        <v>43390</v>
      </c>
      <c r="B171" s="162" t="e">
        <f>#REF!</f>
        <v>#REF!</v>
      </c>
      <c r="C171" s="58">
        <v>4983</v>
      </c>
      <c r="D171" s="103" t="e">
        <f>D170-B171+C171</f>
        <v>#REF!</v>
      </c>
    </row>
    <row r="172" spans="1:4" x14ac:dyDescent="0.2">
      <c r="A172" s="161">
        <f t="shared" si="73"/>
        <v>43391</v>
      </c>
      <c r="B172" s="162" t="e">
        <f>#REF!</f>
        <v>#REF!</v>
      </c>
      <c r="C172" s="58">
        <v>4634</v>
      </c>
      <c r="D172" s="103" t="e">
        <f>D171-B172+C172</f>
        <v>#REF!</v>
      </c>
    </row>
    <row r="173" spans="1:4" x14ac:dyDescent="0.2">
      <c r="A173" s="161">
        <f t="shared" si="73"/>
        <v>43392</v>
      </c>
      <c r="B173" s="162" t="e">
        <f>#REF!</f>
        <v>#REF!</v>
      </c>
      <c r="D173" s="103" t="e">
        <f t="shared" ref="D173:D179" si="107">D172-B173+C173</f>
        <v>#REF!</v>
      </c>
    </row>
    <row r="174" spans="1:4" x14ac:dyDescent="0.2">
      <c r="A174" s="161">
        <f t="shared" si="73"/>
        <v>43395</v>
      </c>
      <c r="B174" s="162" t="e">
        <f>#REF!</f>
        <v>#REF!</v>
      </c>
      <c r="D174" s="103" t="e">
        <f t="shared" si="107"/>
        <v>#REF!</v>
      </c>
    </row>
    <row r="175" spans="1:4" x14ac:dyDescent="0.2">
      <c r="A175" s="161">
        <f t="shared" si="73"/>
        <v>43396</v>
      </c>
      <c r="B175" s="162" t="e">
        <f>#REF!</f>
        <v>#REF!</v>
      </c>
      <c r="D175" s="103" t="e">
        <f t="shared" si="107"/>
        <v>#REF!</v>
      </c>
    </row>
    <row r="176" spans="1:4" x14ac:dyDescent="0.2">
      <c r="A176" s="161">
        <f t="shared" si="73"/>
        <v>43397</v>
      </c>
      <c r="B176" s="162" t="e">
        <f>#REF!</f>
        <v>#REF!</v>
      </c>
      <c r="D176" s="103" t="e">
        <f t="shared" si="107"/>
        <v>#REF!</v>
      </c>
    </row>
    <row r="177" spans="1:4" x14ac:dyDescent="0.2">
      <c r="A177" s="161">
        <f t="shared" si="73"/>
        <v>43398</v>
      </c>
      <c r="B177" s="162" t="e">
        <f>#REF!</f>
        <v>#REF!</v>
      </c>
      <c r="D177" s="103" t="e">
        <f t="shared" si="107"/>
        <v>#REF!</v>
      </c>
    </row>
    <row r="178" spans="1:4" x14ac:dyDescent="0.2">
      <c r="A178" s="161">
        <f t="shared" si="73"/>
        <v>43399</v>
      </c>
      <c r="B178" s="162" t="e">
        <f>#REF!</f>
        <v>#REF!</v>
      </c>
      <c r="D178" s="103" t="e">
        <f t="shared" si="107"/>
        <v>#REF!</v>
      </c>
    </row>
    <row r="179" spans="1:4" x14ac:dyDescent="0.2">
      <c r="A179" s="161">
        <f t="shared" si="73"/>
        <v>43402</v>
      </c>
      <c r="B179" s="162" t="e">
        <f>#REF!</f>
        <v>#REF!</v>
      </c>
      <c r="D179" s="103" t="e">
        <f t="shared" si="107"/>
        <v>#REF!</v>
      </c>
    </row>
    <row r="180" spans="1:4" x14ac:dyDescent="0.2">
      <c r="A180" s="161">
        <f t="shared" si="73"/>
        <v>43403</v>
      </c>
      <c r="B180" s="162" t="e">
        <f>#REF!</f>
        <v>#REF!</v>
      </c>
      <c r="D180" s="103" t="e">
        <f t="shared" ref="D180" si="108">D179-B180+C180</f>
        <v>#REF!</v>
      </c>
    </row>
    <row r="181" spans="1:4" x14ac:dyDescent="0.2">
      <c r="A181" s="161">
        <f t="shared" si="73"/>
        <v>43404</v>
      </c>
      <c r="B181" s="162" t="e">
        <f>#REF!</f>
        <v>#REF!</v>
      </c>
      <c r="D181" s="103" t="e">
        <f t="shared" ref="D181" si="109">D180-B181+C181</f>
        <v>#REF!</v>
      </c>
    </row>
    <row r="182" spans="1:4" x14ac:dyDescent="0.2">
      <c r="A182" s="161">
        <f t="shared" si="73"/>
        <v>43405</v>
      </c>
      <c r="B182" s="162" t="e">
        <f>#REF!</f>
        <v>#REF!</v>
      </c>
      <c r="D182" s="103" t="e">
        <f t="shared" ref="D182" si="110">D181-B182+C182</f>
        <v>#REF!</v>
      </c>
    </row>
    <row r="183" spans="1:4" x14ac:dyDescent="0.2">
      <c r="A183" s="161">
        <f t="shared" si="73"/>
        <v>43406</v>
      </c>
      <c r="B183" s="162" t="e">
        <f>#REF!</f>
        <v>#REF!</v>
      </c>
      <c r="D183" s="103" t="e">
        <f t="shared" ref="D183" si="111">D182-B183+C183</f>
        <v>#REF!</v>
      </c>
    </row>
    <row r="184" spans="1:4" x14ac:dyDescent="0.2">
      <c r="A184" s="161">
        <f t="shared" si="73"/>
        <v>43409</v>
      </c>
      <c r="B184" s="162" t="e">
        <f>#REF!</f>
        <v>#REF!</v>
      </c>
      <c r="D184" s="103" t="e">
        <f t="shared" ref="D184" si="112">D183-B184+C184</f>
        <v>#REF!</v>
      </c>
    </row>
    <row r="185" spans="1:4" x14ac:dyDescent="0.2">
      <c r="A185" s="161">
        <f t="shared" si="73"/>
        <v>43410</v>
      </c>
      <c r="B185" s="162" t="e">
        <f>#REF!</f>
        <v>#REF!</v>
      </c>
      <c r="D185" s="103" t="e">
        <f t="shared" ref="D185" si="113">D184-B185+C185</f>
        <v>#REF!</v>
      </c>
    </row>
    <row r="186" spans="1:4" x14ac:dyDescent="0.2">
      <c r="A186" s="161">
        <f t="shared" si="73"/>
        <v>43411</v>
      </c>
      <c r="B186" s="162" t="e">
        <f>#REF!</f>
        <v>#REF!</v>
      </c>
      <c r="D186" s="103" t="e">
        <f t="shared" ref="D186" si="114">D185-B186+C186</f>
        <v>#REF!</v>
      </c>
    </row>
    <row r="187" spans="1:4" x14ac:dyDescent="0.2">
      <c r="A187" s="161">
        <f t="shared" si="73"/>
        <v>43412</v>
      </c>
      <c r="B187" s="162" t="e">
        <f>#REF!</f>
        <v>#REF!</v>
      </c>
      <c r="D187" s="103" t="e">
        <f t="shared" ref="D187" si="115">D186-B187+C187</f>
        <v>#REF!</v>
      </c>
    </row>
    <row r="188" spans="1:4" x14ac:dyDescent="0.2">
      <c r="A188" s="161">
        <f t="shared" si="73"/>
        <v>43413</v>
      </c>
      <c r="B188" s="162" t="e">
        <f>#REF!</f>
        <v>#REF!</v>
      </c>
      <c r="D188" s="103" t="e">
        <f t="shared" ref="D188" si="116">D187-B188+C188</f>
        <v>#REF!</v>
      </c>
    </row>
    <row r="189" spans="1:4" x14ac:dyDescent="0.2">
      <c r="A189" s="161">
        <f t="shared" si="73"/>
        <v>43416</v>
      </c>
      <c r="B189" s="162" t="e">
        <f>#REF!</f>
        <v>#REF!</v>
      </c>
      <c r="D189" s="103" t="e">
        <f t="shared" ref="D189" si="117">D188-B189+C189</f>
        <v>#REF!</v>
      </c>
    </row>
    <row r="190" spans="1:4" x14ac:dyDescent="0.2">
      <c r="A190" s="161">
        <f t="shared" si="73"/>
        <v>43417</v>
      </c>
      <c r="B190" s="162" t="e">
        <f>#REF!</f>
        <v>#REF!</v>
      </c>
      <c r="D190" s="103" t="e">
        <f t="shared" ref="D190" si="118">D189-B190+C190</f>
        <v>#REF!</v>
      </c>
    </row>
    <row r="191" spans="1:4" x14ac:dyDescent="0.2">
      <c r="A191" s="161">
        <f t="shared" si="73"/>
        <v>43418</v>
      </c>
      <c r="B191" s="162" t="e">
        <f>#REF!</f>
        <v>#REF!</v>
      </c>
      <c r="D191" s="103" t="e">
        <f t="shared" ref="D191" si="119">D190-B191+C191</f>
        <v>#REF!</v>
      </c>
    </row>
    <row r="192" spans="1:4" x14ac:dyDescent="0.2">
      <c r="A192" s="161">
        <f t="shared" si="73"/>
        <v>43419</v>
      </c>
      <c r="B192" s="162" t="e">
        <f>#REF!</f>
        <v>#REF!</v>
      </c>
      <c r="D192" s="103" t="e">
        <f t="shared" ref="D192" si="120">D191-B192+C192</f>
        <v>#REF!</v>
      </c>
    </row>
    <row r="193" spans="1:4" x14ac:dyDescent="0.2">
      <c r="A193" s="161">
        <f t="shared" si="73"/>
        <v>43420</v>
      </c>
      <c r="B193" s="162" t="e">
        <f>#REF!</f>
        <v>#REF!</v>
      </c>
      <c r="D193" s="103" t="e">
        <f t="shared" ref="D193" si="121">D192-B193+C193</f>
        <v>#REF!</v>
      </c>
    </row>
    <row r="194" spans="1:4" x14ac:dyDescent="0.2">
      <c r="A194" s="161">
        <f t="shared" si="73"/>
        <v>43423</v>
      </c>
      <c r="B194" s="162" t="e">
        <f>#REF!</f>
        <v>#REF!</v>
      </c>
      <c r="D194" s="103" t="e">
        <f t="shared" ref="D194" si="122">D193-B194+C194</f>
        <v>#REF!</v>
      </c>
    </row>
    <row r="195" spans="1:4" x14ac:dyDescent="0.2">
      <c r="A195" s="161">
        <f t="shared" si="73"/>
        <v>43424</v>
      </c>
      <c r="B195" s="162" t="e">
        <f>#REF!</f>
        <v>#REF!</v>
      </c>
      <c r="D195" s="103" t="e">
        <f t="shared" ref="D195" si="123">D194-B195+C195</f>
        <v>#REF!</v>
      </c>
    </row>
    <row r="196" spans="1:4" x14ac:dyDescent="0.2">
      <c r="A196" s="161">
        <f t="shared" si="73"/>
        <v>43425</v>
      </c>
      <c r="B196" s="162" t="e">
        <f>#REF!</f>
        <v>#REF!</v>
      </c>
      <c r="D196" s="103" t="e">
        <f t="shared" ref="D196" si="124">D195-B196+C196</f>
        <v>#REF!</v>
      </c>
    </row>
    <row r="197" spans="1:4" x14ac:dyDescent="0.2">
      <c r="A197" s="161">
        <f t="shared" si="73"/>
        <v>43426</v>
      </c>
      <c r="B197" s="162" t="e">
        <f>#REF!</f>
        <v>#REF!</v>
      </c>
      <c r="D197" s="103" t="e">
        <f t="shared" ref="D197" si="125">D196-B197+C197</f>
        <v>#REF!</v>
      </c>
    </row>
    <row r="198" spans="1:4" x14ac:dyDescent="0.2">
      <c r="A198" s="161">
        <f t="shared" si="73"/>
        <v>43427</v>
      </c>
      <c r="B198" s="162" t="e">
        <f>#REF!</f>
        <v>#REF!</v>
      </c>
      <c r="D198" s="103" t="e">
        <f t="shared" ref="D198" si="126">D197-B198+C198</f>
        <v>#REF!</v>
      </c>
    </row>
    <row r="199" spans="1:4" x14ac:dyDescent="0.2">
      <c r="A199" s="161">
        <f t="shared" si="73"/>
        <v>43430</v>
      </c>
      <c r="B199" s="162" t="e">
        <f>#REF!</f>
        <v>#REF!</v>
      </c>
      <c r="D199" s="103" t="e">
        <f t="shared" ref="D199" si="127">D198-B199+C199</f>
        <v>#REF!</v>
      </c>
    </row>
    <row r="200" spans="1:4" x14ac:dyDescent="0.2">
      <c r="A200" s="161">
        <f t="shared" si="73"/>
        <v>43431</v>
      </c>
      <c r="B200" s="162" t="e">
        <f>#REF!</f>
        <v>#REF!</v>
      </c>
      <c r="D200" s="103" t="e">
        <f t="shared" ref="D200" si="128">D199-B200+C200</f>
        <v>#REF!</v>
      </c>
    </row>
    <row r="65466" spans="3:3" x14ac:dyDescent="0.2">
      <c r="C65466" s="63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79998168889431442"/>
  </sheetPr>
  <dimension ref="B1:AG256"/>
  <sheetViews>
    <sheetView showGridLines="0" topLeftCell="O97" zoomScaleNormal="100" workbookViewId="0">
      <selection activeCell="AC141" sqref="AC141"/>
    </sheetView>
  </sheetViews>
  <sheetFormatPr defaultRowHeight="11.25" x14ac:dyDescent="0.2"/>
  <cols>
    <col min="1" max="1" width="1.28515625" style="167" customWidth="1"/>
    <col min="2" max="2" width="8.28515625" style="167" bestFit="1" customWidth="1"/>
    <col min="3" max="3" width="11.42578125" style="167" bestFit="1" customWidth="1"/>
    <col min="4" max="5" width="1.7109375" style="167" customWidth="1"/>
    <col min="6" max="7" width="8.42578125" style="167" customWidth="1"/>
    <col min="8" max="8" width="1.7109375" style="167" customWidth="1"/>
    <col min="9" max="9" width="8.42578125" style="169" bestFit="1" customWidth="1"/>
    <col min="10" max="10" width="9" style="167" customWidth="1"/>
    <col min="11" max="11" width="12" style="192" bestFit="1" customWidth="1"/>
    <col min="12" max="12" width="8.42578125" style="169" bestFit="1" customWidth="1"/>
    <col min="13" max="13" width="12" style="167" bestFit="1" customWidth="1"/>
    <col min="14" max="14" width="9.7109375" style="167" customWidth="1"/>
    <col min="15" max="15" width="8.42578125" style="169" bestFit="1" customWidth="1"/>
    <col min="16" max="16" width="8.7109375" style="167" bestFit="1" customWidth="1"/>
    <col min="17" max="17" width="7.85546875" style="167" bestFit="1" customWidth="1"/>
    <col min="18" max="18" width="9.42578125" style="167" customWidth="1"/>
    <col min="19" max="19" width="8.7109375" style="167" customWidth="1"/>
    <col min="20" max="20" width="9.42578125" style="167" customWidth="1"/>
    <col min="21" max="21" width="10.28515625" style="167" bestFit="1" customWidth="1"/>
    <col min="22" max="24" width="10.28515625" style="167" customWidth="1"/>
    <col min="25" max="25" width="3.5703125" style="167" bestFit="1" customWidth="1"/>
    <col min="26" max="26" width="11.140625" style="167" bestFit="1" customWidth="1"/>
    <col min="27" max="27" width="12.85546875" style="167" bestFit="1" customWidth="1"/>
    <col min="28" max="28" width="10.140625" style="167" bestFit="1" customWidth="1"/>
    <col min="29" max="29" width="9.85546875" style="167" bestFit="1" customWidth="1"/>
    <col min="30" max="30" width="3" style="167" bestFit="1" customWidth="1"/>
    <col min="31" max="31" width="9.7109375" style="167" customWidth="1"/>
    <col min="32" max="33" width="9.85546875" style="167" bestFit="1" customWidth="1"/>
    <col min="34" max="16384" width="9.140625" style="167"/>
  </cols>
  <sheetData>
    <row r="1" spans="2:31" x14ac:dyDescent="0.2">
      <c r="C1" s="168"/>
      <c r="J1" s="169">
        <v>43251</v>
      </c>
      <c r="M1" s="169"/>
      <c r="P1" s="169"/>
    </row>
    <row r="2" spans="2:31" x14ac:dyDescent="0.2">
      <c r="C2" s="168"/>
    </row>
    <row r="3" spans="2:31" x14ac:dyDescent="0.2">
      <c r="C3" s="168"/>
      <c r="I3" s="170" t="s">
        <v>97</v>
      </c>
      <c r="J3" s="167" t="s">
        <v>98</v>
      </c>
      <c r="K3" s="192" t="s">
        <v>99</v>
      </c>
      <c r="L3" s="169" t="s">
        <v>100</v>
      </c>
      <c r="M3" s="167" t="s">
        <v>101</v>
      </c>
    </row>
    <row r="4" spans="2:31" x14ac:dyDescent="0.2">
      <c r="C4" s="168"/>
      <c r="I4" s="169" t="s">
        <v>102</v>
      </c>
      <c r="J4" s="167" t="s">
        <v>39</v>
      </c>
      <c r="K4" s="192" t="s">
        <v>116</v>
      </c>
      <c r="L4" s="169" t="s">
        <v>117</v>
      </c>
      <c r="M4" s="167" t="s">
        <v>118</v>
      </c>
      <c r="N4" s="167" t="s">
        <v>120</v>
      </c>
      <c r="AB4" s="171" t="s">
        <v>2</v>
      </c>
    </row>
    <row r="5" spans="2:31" x14ac:dyDescent="0.2">
      <c r="C5" s="168"/>
      <c r="I5" s="169" t="s">
        <v>103</v>
      </c>
      <c r="J5" s="167" t="s">
        <v>38</v>
      </c>
      <c r="K5" s="192" t="s">
        <v>104</v>
      </c>
    </row>
    <row r="6" spans="2:31" x14ac:dyDescent="0.2">
      <c r="F6" s="167" t="s">
        <v>105</v>
      </c>
      <c r="AB6" s="172">
        <f ca="1">AB7-7</f>
        <v>43425</v>
      </c>
    </row>
    <row r="7" spans="2:31" x14ac:dyDescent="0.2">
      <c r="F7" s="167" t="s">
        <v>106</v>
      </c>
      <c r="I7" s="169" t="s">
        <v>98</v>
      </c>
      <c r="L7" s="169" t="s">
        <v>107</v>
      </c>
      <c r="O7" s="173" t="s">
        <v>108</v>
      </c>
      <c r="R7" s="167" t="s">
        <v>109</v>
      </c>
      <c r="U7" s="167" t="s">
        <v>121</v>
      </c>
      <c r="AB7" s="172">
        <f ca="1">TODAY()</f>
        <v>43432</v>
      </c>
      <c r="AC7" s="167" t="s">
        <v>38</v>
      </c>
    </row>
    <row r="8" spans="2:31" s="175" customFormat="1" ht="22.5" x14ac:dyDescent="0.2">
      <c r="B8" s="174" t="s">
        <v>34</v>
      </c>
      <c r="C8" s="174" t="s">
        <v>110</v>
      </c>
      <c r="F8" s="176" t="s">
        <v>34</v>
      </c>
      <c r="G8" s="176" t="s">
        <v>106</v>
      </c>
      <c r="I8" s="176" t="s">
        <v>34</v>
      </c>
      <c r="J8" s="177" t="s">
        <v>111</v>
      </c>
      <c r="K8" s="177" t="s">
        <v>84</v>
      </c>
      <c r="L8" s="178" t="s">
        <v>34</v>
      </c>
      <c r="M8" s="179" t="s">
        <v>111</v>
      </c>
      <c r="N8" s="180" t="s">
        <v>84</v>
      </c>
      <c r="O8" s="181" t="s">
        <v>34</v>
      </c>
      <c r="P8" s="182" t="s">
        <v>111</v>
      </c>
      <c r="Q8" s="183" t="s">
        <v>84</v>
      </c>
      <c r="R8" s="184" t="s">
        <v>34</v>
      </c>
      <c r="S8" s="185" t="s">
        <v>111</v>
      </c>
      <c r="T8" s="186" t="s">
        <v>84</v>
      </c>
      <c r="U8" s="184" t="s">
        <v>34</v>
      </c>
      <c r="V8" s="185" t="s">
        <v>111</v>
      </c>
      <c r="W8" s="186" t="s">
        <v>84</v>
      </c>
      <c r="AB8" s="176" t="s">
        <v>34</v>
      </c>
      <c r="AC8" s="176" t="s">
        <v>112</v>
      </c>
    </row>
    <row r="9" spans="2:31" x14ac:dyDescent="0.2">
      <c r="B9" s="169">
        <f>IF(J1="","",J1)</f>
        <v>43251</v>
      </c>
      <c r="C9" s="168">
        <f ca="1">IF(B9="","",IFERROR(VLOOKUP(B9,$I$9:$K$1503,3,FALSE),0)+IFERROR(VLOOKUP(B9,$L$9:$N$1503,3,FALSE),0)+IFERROR(VLOOKUP(B9,$O$9:$Q$1503,3,FALSE),0)+IFERROR(VLOOKUP(B9,#REF!,3,FALSE),0)+IFERROR(VLOOKUP(B9,$R$9:$T$1503,3,FALSE),0))</f>
        <v>0</v>
      </c>
      <c r="F9" s="169" t="e">
        <f ca="1">_xll.BDH($J$4,$F$6,$J$1,TODAY(),"cols=2;rows=128")</f>
        <v>#NAME?</v>
      </c>
      <c r="G9" s="167">
        <v>4255.9204</v>
      </c>
      <c r="I9" s="169" t="e">
        <f ca="1">_xll.BDH($J$4,$J$5:$K$5,$J$1,TODAY(),"cols=3;rows=128")</f>
        <v>#NAME?</v>
      </c>
      <c r="J9" s="187">
        <v>4240</v>
      </c>
      <c r="K9" s="202">
        <v>4411713</v>
      </c>
      <c r="L9" s="169" t="e">
        <f ca="1">_xll.BDH($K$4,$J$5:$K$5,$J$1,TODAY(),"cols=3;rows=128")</f>
        <v>#NAME?</v>
      </c>
      <c r="M9" s="187">
        <v>4254.5</v>
      </c>
      <c r="N9" s="168">
        <v>251767</v>
      </c>
      <c r="O9" s="169" t="e">
        <f ca="1">_xll.BDH($L$4,$J$5:$K$5,$J$1,TODAY(),"cols=3;rows=128")</f>
        <v>#NAME?</v>
      </c>
      <c r="P9" s="187">
        <v>4255.5</v>
      </c>
      <c r="Q9" s="168">
        <v>1021408</v>
      </c>
      <c r="R9" s="169" t="e">
        <f ca="1">_xll.BDH($M$4,$J$5:$K$5,$J$1,TODAY(),"cols=3;rows=128")</f>
        <v>#NAME?</v>
      </c>
      <c r="S9" s="187">
        <v>4268.6620000000003</v>
      </c>
      <c r="T9" s="168">
        <v>807845</v>
      </c>
      <c r="U9" s="169" t="e">
        <f ca="1">_xll.BDH($N$4,$J$5:$K$5,$J$1,TODAY(),"cols=3;rows=128")</f>
        <v>#NAME?</v>
      </c>
      <c r="V9" s="167">
        <v>4254</v>
      </c>
      <c r="W9" s="167">
        <v>87137</v>
      </c>
      <c r="AB9" s="172" t="e">
        <f ca="1">_xll.BDH(J4,AC7,AB6,AB7,"cols=2;rows=6")</f>
        <v>#NAME?</v>
      </c>
      <c r="AC9" s="188">
        <v>3808</v>
      </c>
    </row>
    <row r="10" spans="2:31" x14ac:dyDescent="0.2">
      <c r="B10" s="169">
        <f t="shared" ref="B10:B73" si="0">IF(I10="","",I10)</f>
        <v>43252</v>
      </c>
      <c r="C10" s="168">
        <f ca="1">IF(B10="","",IFERROR(VLOOKUP(B10,$I$9:$K$1503,3,FALSE),0)+IFERROR(VLOOKUP(B10,$L$9:$N$1503,3,FALSE),0)+IFERROR(VLOOKUP(B10,$O$9:$Q$1503,3,FALSE),0)+IFERROR(VLOOKUP(B10,#REF!,3,FALSE),0)+IFERROR(VLOOKUP(B10,$R$9:$T$1503,3,FALSE),0))</f>
        <v>4109437</v>
      </c>
      <c r="F10" s="169">
        <v>43252</v>
      </c>
      <c r="G10" s="167">
        <v>4294.9724999999999</v>
      </c>
      <c r="I10" s="169">
        <v>43252</v>
      </c>
      <c r="J10" s="187">
        <v>4292</v>
      </c>
      <c r="K10" s="202">
        <v>2662394</v>
      </c>
      <c r="L10" s="169">
        <v>43252</v>
      </c>
      <c r="M10" s="187">
        <v>4290</v>
      </c>
      <c r="N10" s="168">
        <v>436312</v>
      </c>
      <c r="O10" s="169">
        <v>43252</v>
      </c>
      <c r="P10" s="187">
        <v>4290</v>
      </c>
      <c r="Q10" s="168">
        <v>671677</v>
      </c>
      <c r="R10" s="169">
        <v>43252</v>
      </c>
      <c r="S10" s="187">
        <v>4304.7460000000001</v>
      </c>
      <c r="T10" s="168">
        <v>339054</v>
      </c>
      <c r="U10" s="172">
        <v>43252</v>
      </c>
      <c r="V10" s="167">
        <v>4288.5</v>
      </c>
      <c r="W10" s="167">
        <v>62549</v>
      </c>
      <c r="AB10" s="172">
        <v>43425</v>
      </c>
      <c r="AC10" s="188">
        <v>3850</v>
      </c>
    </row>
    <row r="11" spans="2:31" x14ac:dyDescent="0.2">
      <c r="B11" s="169">
        <f t="shared" si="0"/>
        <v>43255</v>
      </c>
      <c r="C11" s="168">
        <f ca="1">IF(B11="","",IFERROR(VLOOKUP(B11,$I$9:$K$1503,3,FALSE),0)+IFERROR(VLOOKUP(B11,$L$9:$N$1503,3,FALSE),0)+IFERROR(VLOOKUP(B11,$O$9:$Q$1503,3,FALSE),0)+IFERROR(VLOOKUP(B11,#REF!,3,FALSE),0)+IFERROR(VLOOKUP(B11,$R$9:$T$1503,3,FALSE),0))</f>
        <v>3031691</v>
      </c>
      <c r="F11" s="169">
        <v>43255</v>
      </c>
      <c r="G11" s="167">
        <v>4320.8968999999997</v>
      </c>
      <c r="I11" s="169">
        <v>43255</v>
      </c>
      <c r="J11" s="187">
        <v>4317.5</v>
      </c>
      <c r="K11" s="202">
        <v>2024118</v>
      </c>
      <c r="L11" s="169">
        <v>43255</v>
      </c>
      <c r="M11" s="187">
        <v>4317.5</v>
      </c>
      <c r="N11" s="168">
        <v>175156</v>
      </c>
      <c r="O11" s="169">
        <v>43255</v>
      </c>
      <c r="P11" s="187">
        <v>4317.5</v>
      </c>
      <c r="Q11" s="168">
        <v>461156</v>
      </c>
      <c r="R11" s="169">
        <v>43255</v>
      </c>
      <c r="S11" s="187">
        <v>4318.866</v>
      </c>
      <c r="T11" s="168">
        <v>371261</v>
      </c>
      <c r="U11" s="172">
        <v>43255</v>
      </c>
      <c r="V11" s="167">
        <v>4317</v>
      </c>
      <c r="W11" s="167">
        <v>52235</v>
      </c>
      <c r="AB11" s="172">
        <v>43426</v>
      </c>
      <c r="AC11" s="188">
        <v>3768</v>
      </c>
    </row>
    <row r="12" spans="2:31" x14ac:dyDescent="0.2">
      <c r="B12" s="169">
        <f t="shared" si="0"/>
        <v>43256</v>
      </c>
      <c r="C12" s="168">
        <f ca="1">IF(B12="","",IFERROR(VLOOKUP(B12,$I$9:$K$1503,3,FALSE),0)+IFERROR(VLOOKUP(B12,$L$9:$N$1503,3,FALSE),0)+IFERROR(VLOOKUP(B12,$O$9:$Q$1503,3,FALSE),0)+IFERROR(VLOOKUP(B12,#REF!,3,FALSE),0)+IFERROR(VLOOKUP(B12,$R$9:$T$1503,3,FALSE),0))</f>
        <v>4492670</v>
      </c>
      <c r="F12" s="169">
        <v>43256</v>
      </c>
      <c r="G12" s="167">
        <v>4339.4220999999998</v>
      </c>
      <c r="I12" s="169">
        <v>43256</v>
      </c>
      <c r="J12" s="187">
        <v>4348.5</v>
      </c>
      <c r="K12" s="202">
        <v>2916861</v>
      </c>
      <c r="L12" s="169">
        <v>43256</v>
      </c>
      <c r="M12" s="187">
        <v>4354</v>
      </c>
      <c r="N12" s="168">
        <v>306236</v>
      </c>
      <c r="O12" s="169">
        <v>43256</v>
      </c>
      <c r="P12" s="187">
        <v>4353</v>
      </c>
      <c r="Q12" s="168">
        <v>678339</v>
      </c>
      <c r="R12" s="169">
        <v>43256</v>
      </c>
      <c r="S12" s="187">
        <v>4306.7299999999996</v>
      </c>
      <c r="T12" s="168">
        <v>591234</v>
      </c>
      <c r="U12" s="172">
        <v>43256</v>
      </c>
      <c r="V12" s="167">
        <v>4354</v>
      </c>
      <c r="W12" s="167">
        <v>76553</v>
      </c>
      <c r="AB12" s="172">
        <v>43427</v>
      </c>
      <c r="AC12" s="188">
        <v>3642</v>
      </c>
    </row>
    <row r="13" spans="2:31" x14ac:dyDescent="0.2">
      <c r="B13" s="169">
        <f t="shared" si="0"/>
        <v>43257</v>
      </c>
      <c r="C13" s="168">
        <f ca="1">IF(B13="","",IFERROR(VLOOKUP(B13,$I$9:$K$1503,3,FALSE),0)+IFERROR(VLOOKUP(B13,$L$9:$N$1503,3,FALSE),0)+IFERROR(VLOOKUP(B13,$O$9:$Q$1503,3,FALSE),0)+IFERROR(VLOOKUP(B13,#REF!,3,FALSE),0)+IFERROR(VLOOKUP(B13,$R$9:$T$1503,3,FALSE),0))</f>
        <v>7827405</v>
      </c>
      <c r="F13" s="169">
        <v>43257</v>
      </c>
      <c r="G13" s="167">
        <v>4456.6543000000001</v>
      </c>
      <c r="I13" s="169">
        <v>43257</v>
      </c>
      <c r="J13" s="187">
        <v>4492</v>
      </c>
      <c r="K13" s="202">
        <v>5462437</v>
      </c>
      <c r="L13" s="169">
        <v>43257</v>
      </c>
      <c r="M13" s="187">
        <v>4485.5</v>
      </c>
      <c r="N13" s="168">
        <v>355710</v>
      </c>
      <c r="O13" s="169">
        <v>43257</v>
      </c>
      <c r="P13" s="187">
        <v>4485</v>
      </c>
      <c r="Q13" s="168">
        <v>1056457</v>
      </c>
      <c r="R13" s="169">
        <v>43257</v>
      </c>
      <c r="S13" s="187">
        <v>4452.9539999999997</v>
      </c>
      <c r="T13" s="168">
        <v>952801</v>
      </c>
      <c r="U13" s="172">
        <v>43257</v>
      </c>
      <c r="V13" s="167">
        <v>4485.5</v>
      </c>
      <c r="W13" s="167">
        <v>151525</v>
      </c>
      <c r="AB13" s="172">
        <v>43430</v>
      </c>
      <c r="AC13" s="188">
        <v>3629</v>
      </c>
    </row>
    <row r="14" spans="2:31" x14ac:dyDescent="0.2">
      <c r="B14" s="169">
        <f t="shared" si="0"/>
        <v>43258</v>
      </c>
      <c r="C14" s="168">
        <f ca="1">IF(B14="","",IFERROR(VLOOKUP(B14,$I$9:$K$1503,3,FALSE),0)+IFERROR(VLOOKUP(B14,$L$9:$N$1503,3,FALSE),0)+IFERROR(VLOOKUP(B14,$O$9:$Q$1503,3,FALSE),0)+IFERROR(VLOOKUP(B14,#REF!,3,FALSE),0)+IFERROR(VLOOKUP(B14,$R$9:$T$1503,3,FALSE),0))</f>
        <v>5961565</v>
      </c>
      <c r="F14" s="169">
        <v>43258</v>
      </c>
      <c r="G14" s="167">
        <v>4469.5412999999999</v>
      </c>
      <c r="I14" s="169">
        <v>43258</v>
      </c>
      <c r="J14" s="187">
        <v>4450</v>
      </c>
      <c r="K14" s="202">
        <v>3775471</v>
      </c>
      <c r="L14" s="169">
        <v>43258</v>
      </c>
      <c r="M14" s="187">
        <v>4458</v>
      </c>
      <c r="N14" s="168">
        <v>423514</v>
      </c>
      <c r="O14" s="169">
        <v>43258</v>
      </c>
      <c r="P14" s="187">
        <v>4460.5</v>
      </c>
      <c r="Q14" s="168">
        <v>1002795</v>
      </c>
      <c r="R14" s="169">
        <v>43258</v>
      </c>
      <c r="S14" s="187">
        <v>4476.3540000000003</v>
      </c>
      <c r="T14" s="168">
        <v>759785</v>
      </c>
      <c r="U14" s="172">
        <v>43258</v>
      </c>
      <c r="V14" s="167">
        <v>4457.5</v>
      </c>
      <c r="W14" s="167">
        <v>112305</v>
      </c>
      <c r="AB14" s="172">
        <v>43431</v>
      </c>
      <c r="AC14" s="188">
        <v>3554</v>
      </c>
      <c r="AD14" s="167" t="s">
        <v>113</v>
      </c>
      <c r="AE14" s="189">
        <f>AVERAGE(AC10:AC14)*1.05</f>
        <v>3873.03</v>
      </c>
    </row>
    <row r="15" spans="2:31" x14ac:dyDescent="0.2">
      <c r="B15" s="169">
        <f t="shared" si="0"/>
        <v>43259</v>
      </c>
      <c r="C15" s="168">
        <f ca="1">IF(B15="","",IFERROR(VLOOKUP(B15,$I$9:$K$1503,3,FALSE),0)+IFERROR(VLOOKUP(B15,$L$9:$N$1503,3,FALSE),0)+IFERROR(VLOOKUP(B15,$O$9:$Q$1503,3,FALSE),0)+IFERROR(VLOOKUP(B15,#REF!,3,FALSE),0)+IFERROR(VLOOKUP(B15,$R$9:$T$1503,3,FALSE),0))</f>
        <v>5591430</v>
      </c>
      <c r="F15" s="169">
        <v>43259</v>
      </c>
      <c r="G15" s="167">
        <v>4423.1913999999997</v>
      </c>
      <c r="I15" s="169">
        <v>43259</v>
      </c>
      <c r="J15" s="187">
        <v>4420</v>
      </c>
      <c r="K15" s="202">
        <v>3185016</v>
      </c>
      <c r="L15" s="169">
        <v>43259</v>
      </c>
      <c r="M15" s="187">
        <v>4428.5</v>
      </c>
      <c r="N15" s="168">
        <v>454767</v>
      </c>
      <c r="O15" s="169">
        <v>43259</v>
      </c>
      <c r="P15" s="187">
        <v>4428</v>
      </c>
      <c r="Q15" s="168">
        <v>1069184</v>
      </c>
      <c r="R15" s="169">
        <v>43259</v>
      </c>
      <c r="S15" s="187">
        <v>4420.2460000000001</v>
      </c>
      <c r="T15" s="168">
        <v>882463</v>
      </c>
      <c r="U15" s="172">
        <v>43259</v>
      </c>
      <c r="V15" s="167">
        <v>4427</v>
      </c>
      <c r="W15" s="167">
        <v>146922</v>
      </c>
      <c r="AB15" s="190"/>
      <c r="AC15" s="191"/>
      <c r="AD15" s="192"/>
      <c r="AE15" s="193"/>
    </row>
    <row r="16" spans="2:31" ht="12.75" x14ac:dyDescent="0.2">
      <c r="B16" s="169">
        <f t="shared" si="0"/>
        <v>43262</v>
      </c>
      <c r="C16" s="168">
        <f ca="1">IF(B16="","",IFERROR(VLOOKUP(B16,$I$9:$K$1503,3,FALSE),0)+IFERROR(VLOOKUP(B16,$L$9:$N$1503,3,FALSE),0)+IFERROR(VLOOKUP(B16,$O$9:$Q$1503,3,FALSE),0)+IFERROR(VLOOKUP(B16,#REF!,3,FALSE),0)+IFERROR(VLOOKUP(B16,$R$9:$T$1503,3,FALSE),0))</f>
        <v>5314755</v>
      </c>
      <c r="F16" s="169">
        <v>43262</v>
      </c>
      <c r="G16" s="167">
        <v>4424.9314999999997</v>
      </c>
      <c r="I16" s="169">
        <v>43262</v>
      </c>
      <c r="J16" s="187">
        <v>4419</v>
      </c>
      <c r="K16" s="202">
        <v>3251580</v>
      </c>
      <c r="L16" s="169">
        <v>43262</v>
      </c>
      <c r="M16" s="187">
        <v>4432.5</v>
      </c>
      <c r="N16" s="168">
        <v>328683</v>
      </c>
      <c r="O16" s="169">
        <v>43262</v>
      </c>
      <c r="P16" s="187">
        <v>4432</v>
      </c>
      <c r="Q16" s="168">
        <v>1023073</v>
      </c>
      <c r="R16" s="169">
        <v>43262</v>
      </c>
      <c r="S16" s="187">
        <v>4420.5290000000005</v>
      </c>
      <c r="T16" s="168">
        <v>711419</v>
      </c>
      <c r="U16" s="172">
        <v>43262</v>
      </c>
      <c r="V16" s="167">
        <v>4433</v>
      </c>
      <c r="W16" s="167">
        <v>88391</v>
      </c>
      <c r="AB16" t="s">
        <v>95</v>
      </c>
      <c r="AC16" t="s">
        <v>65</v>
      </c>
      <c r="AD16" s="192"/>
      <c r="AE16" s="193"/>
    </row>
    <row r="17" spans="2:31" ht="12.75" x14ac:dyDescent="0.2">
      <c r="B17" s="169">
        <f t="shared" si="0"/>
        <v>43263</v>
      </c>
      <c r="C17" s="168">
        <f ca="1">IF(B17="","",IFERROR(VLOOKUP(B17,$I$9:$K$1503,3,FALSE),0)+IFERROR(VLOOKUP(B17,$L$9:$N$1503,3,FALSE),0)+IFERROR(VLOOKUP(B17,$O$9:$Q$1503,3,FALSE),0)+IFERROR(VLOOKUP(B17,#REF!,3,FALSE),0)+IFERROR(VLOOKUP(B17,$R$9:$T$1503,3,FALSE),0))</f>
        <v>5114998</v>
      </c>
      <c r="F17" s="169">
        <v>43263</v>
      </c>
      <c r="G17" s="167">
        <v>4388.8604999999998</v>
      </c>
      <c r="I17" s="169">
        <v>43263</v>
      </c>
      <c r="J17" s="187">
        <v>4384.5</v>
      </c>
      <c r="K17" s="202">
        <v>2987093</v>
      </c>
      <c r="L17" s="169">
        <v>43263</v>
      </c>
      <c r="M17" s="187">
        <v>4385.5</v>
      </c>
      <c r="N17" s="168">
        <v>379276</v>
      </c>
      <c r="O17" s="169">
        <v>43263</v>
      </c>
      <c r="P17" s="187">
        <v>4386.5</v>
      </c>
      <c r="Q17" s="168">
        <v>974614</v>
      </c>
      <c r="R17" s="169">
        <v>43263</v>
      </c>
      <c r="S17" s="187">
        <v>4389.5330000000004</v>
      </c>
      <c r="T17" s="168">
        <v>774015</v>
      </c>
      <c r="U17" s="172">
        <v>43263</v>
      </c>
      <c r="V17" s="167">
        <v>4386.5</v>
      </c>
      <c r="W17" s="167">
        <v>115514</v>
      </c>
      <c r="AB17" t="s">
        <v>57</v>
      </c>
      <c r="AC17" t="s">
        <v>119</v>
      </c>
      <c r="AE17" s="194"/>
    </row>
    <row r="18" spans="2:31" ht="12.75" x14ac:dyDescent="0.2">
      <c r="B18" s="169">
        <f t="shared" si="0"/>
        <v>43264</v>
      </c>
      <c r="C18" s="168">
        <f ca="1">IF(B18="","",IFERROR(VLOOKUP(B18,$I$9:$K$1503,3,FALSE),0)+IFERROR(VLOOKUP(B18,$L$9:$N$1503,3,FALSE),0)+IFERROR(VLOOKUP(B18,$O$9:$Q$1503,3,FALSE),0)+IFERROR(VLOOKUP(B18,#REF!,3,FALSE),0)+IFERROR(VLOOKUP(B18,$R$9:$T$1503,3,FALSE),0))</f>
        <v>7608394</v>
      </c>
      <c r="F18" s="169">
        <v>43264</v>
      </c>
      <c r="G18" s="167">
        <v>4381.8072000000002</v>
      </c>
      <c r="I18" s="169">
        <v>43264</v>
      </c>
      <c r="J18" s="187">
        <v>4397</v>
      </c>
      <c r="K18" s="202">
        <v>5158864</v>
      </c>
      <c r="L18" s="169">
        <v>43264</v>
      </c>
      <c r="M18" s="187">
        <v>4396</v>
      </c>
      <c r="N18" s="168">
        <v>338256</v>
      </c>
      <c r="O18" s="169">
        <v>43264</v>
      </c>
      <c r="P18" s="187">
        <v>4397</v>
      </c>
      <c r="Q18" s="168">
        <v>618849</v>
      </c>
      <c r="R18" s="169">
        <v>43264</v>
      </c>
      <c r="S18" s="187">
        <v>4397</v>
      </c>
      <c r="T18" s="168">
        <v>1492425</v>
      </c>
      <c r="U18" s="172">
        <v>43264</v>
      </c>
      <c r="V18" s="167">
        <v>4396</v>
      </c>
      <c r="W18" s="167">
        <v>107310</v>
      </c>
      <c r="AB18" s="195">
        <v>43423</v>
      </c>
      <c r="AC18">
        <v>3889</v>
      </c>
      <c r="AE18" s="194"/>
    </row>
    <row r="19" spans="2:31" ht="12.75" x14ac:dyDescent="0.2">
      <c r="B19" s="169">
        <f t="shared" si="0"/>
        <v>43265</v>
      </c>
      <c r="C19" s="168">
        <f ca="1">IF(B19="","",IFERROR(VLOOKUP(B19,$I$9:$K$1503,3,FALSE),0)+IFERROR(VLOOKUP(B19,$L$9:$N$1503,3,FALSE),0)+IFERROR(VLOOKUP(B19,$O$9:$Q$1503,3,FALSE),0)+IFERROR(VLOOKUP(B19,#REF!,3,FALSE),0)+IFERROR(VLOOKUP(B19,$R$9:$T$1503,3,FALSE),0))</f>
        <v>10390458</v>
      </c>
      <c r="F19" s="169">
        <v>43265</v>
      </c>
      <c r="G19" s="167">
        <v>4362.5172000000002</v>
      </c>
      <c r="I19" s="169">
        <v>43265</v>
      </c>
      <c r="J19" s="187">
        <v>4402</v>
      </c>
      <c r="K19" s="202">
        <v>6554257</v>
      </c>
      <c r="L19" s="169">
        <v>43265</v>
      </c>
      <c r="M19" s="187">
        <v>4409.5</v>
      </c>
      <c r="N19" s="168">
        <v>491340</v>
      </c>
      <c r="O19" s="169">
        <v>43265</v>
      </c>
      <c r="P19" s="187">
        <v>4409</v>
      </c>
      <c r="Q19" s="168">
        <v>945755</v>
      </c>
      <c r="R19" s="169">
        <v>43265</v>
      </c>
      <c r="S19" s="187">
        <v>4394.5600000000004</v>
      </c>
      <c r="T19" s="168">
        <v>2399106</v>
      </c>
      <c r="U19" s="172">
        <v>43265</v>
      </c>
      <c r="V19" s="167">
        <v>4409.5</v>
      </c>
      <c r="W19" s="167">
        <v>81417</v>
      </c>
      <c r="AB19" s="195">
        <v>43424</v>
      </c>
      <c r="AC19">
        <v>3808</v>
      </c>
      <c r="AE19" s="194"/>
    </row>
    <row r="20" spans="2:31" ht="12.75" x14ac:dyDescent="0.2">
      <c r="B20" s="169">
        <f t="shared" si="0"/>
        <v>43266</v>
      </c>
      <c r="C20" s="168">
        <f ca="1">IF(B20="","",IFERROR(VLOOKUP(B20,$I$9:$K$1503,3,FALSE),0)+IFERROR(VLOOKUP(B20,$L$9:$N$1503,3,FALSE),0)+IFERROR(VLOOKUP(B20,$O$9:$Q$1503,3,FALSE),0)+IFERROR(VLOOKUP(B20,#REF!,3,FALSE),0)+IFERROR(VLOOKUP(B20,$R$9:$T$1503,3,FALSE),0))</f>
        <v>11736349</v>
      </c>
      <c r="F20" s="169">
        <v>43266</v>
      </c>
      <c r="G20" s="167">
        <v>4254.3697000000002</v>
      </c>
      <c r="I20" s="169">
        <v>43266</v>
      </c>
      <c r="J20" s="187">
        <v>4219.5</v>
      </c>
      <c r="K20" s="202">
        <v>8739935</v>
      </c>
      <c r="L20" s="169">
        <v>43266</v>
      </c>
      <c r="M20" s="187">
        <v>4245.5</v>
      </c>
      <c r="N20" s="168">
        <v>469999</v>
      </c>
      <c r="O20" s="169">
        <v>43266</v>
      </c>
      <c r="P20" s="187">
        <v>4241</v>
      </c>
      <c r="Q20" s="168">
        <v>1420859</v>
      </c>
      <c r="R20" s="169">
        <v>43266</v>
      </c>
      <c r="S20" s="187">
        <v>4293.2830000000004</v>
      </c>
      <c r="T20" s="168">
        <v>1105556</v>
      </c>
      <c r="U20" s="172">
        <v>43266</v>
      </c>
      <c r="V20" s="167">
        <v>4242.5</v>
      </c>
      <c r="W20" s="167">
        <v>126058</v>
      </c>
      <c r="AB20" s="195">
        <v>43425</v>
      </c>
      <c r="AC20">
        <v>3850</v>
      </c>
      <c r="AE20" s="194"/>
    </row>
    <row r="21" spans="2:31" ht="12.75" x14ac:dyDescent="0.2">
      <c r="B21" s="169">
        <f t="shared" si="0"/>
        <v>43269</v>
      </c>
      <c r="C21" s="168">
        <f ca="1">IF(B21="","",IFERROR(VLOOKUP(B21,$I$9:$K$1503,3,FALSE),0)+IFERROR(VLOOKUP(B21,$L$9:$N$1503,3,FALSE),0)+IFERROR(VLOOKUP(B21,$O$9:$Q$1503,3,FALSE),0)+IFERROR(VLOOKUP(B21,#REF!,3,FALSE),0)+IFERROR(VLOOKUP(B21,$R$9:$T$1503,3,FALSE),0))</f>
        <v>4609297</v>
      </c>
      <c r="F21" s="169">
        <v>43269</v>
      </c>
      <c r="G21" s="167">
        <v>4240.9147000000003</v>
      </c>
      <c r="I21" s="169">
        <v>43269</v>
      </c>
      <c r="J21" s="187">
        <v>4258</v>
      </c>
      <c r="K21" s="202">
        <v>2872751</v>
      </c>
      <c r="L21" s="169">
        <v>43269</v>
      </c>
      <c r="M21" s="187">
        <v>4252</v>
      </c>
      <c r="N21" s="168">
        <v>429045</v>
      </c>
      <c r="O21" s="169">
        <v>43269</v>
      </c>
      <c r="P21" s="187">
        <v>4252</v>
      </c>
      <c r="Q21" s="168">
        <v>794339</v>
      </c>
      <c r="R21" s="169">
        <v>43269</v>
      </c>
      <c r="S21" s="187">
        <v>4238.7669999999998</v>
      </c>
      <c r="T21" s="168">
        <v>513162</v>
      </c>
      <c r="U21" s="172">
        <v>43269</v>
      </c>
      <c r="V21" s="167">
        <v>4253</v>
      </c>
      <c r="W21" s="167">
        <v>112066</v>
      </c>
      <c r="AB21" s="195">
        <v>43426</v>
      </c>
      <c r="AC21">
        <v>3768</v>
      </c>
      <c r="AE21" s="194"/>
    </row>
    <row r="22" spans="2:31" ht="12.75" x14ac:dyDescent="0.2">
      <c r="B22" s="169">
        <f t="shared" si="0"/>
        <v>43270</v>
      </c>
      <c r="C22" s="168">
        <f ca="1">IF(B22="","",IFERROR(VLOOKUP(B22,$I$9:$K$1503,3,FALSE),0)+IFERROR(VLOOKUP(B22,$L$9:$N$1503,3,FALSE),0)+IFERROR(VLOOKUP(B22,$O$9:$Q$1503,3,FALSE),0)+IFERROR(VLOOKUP(B22,#REF!,3,FALSE),0)+IFERROR(VLOOKUP(B22,$R$9:$T$1503,3,FALSE),0))</f>
        <v>9573263</v>
      </c>
      <c r="F22" s="169">
        <v>43270</v>
      </c>
      <c r="G22" s="167">
        <v>4129.6013999999996</v>
      </c>
      <c r="I22" s="169">
        <v>43270</v>
      </c>
      <c r="J22" s="187">
        <v>4120</v>
      </c>
      <c r="K22" s="202">
        <v>6076534</v>
      </c>
      <c r="L22" s="169">
        <v>43270</v>
      </c>
      <c r="M22" s="187">
        <v>4128.5</v>
      </c>
      <c r="N22" s="168">
        <v>685484</v>
      </c>
      <c r="O22" s="169">
        <v>43270</v>
      </c>
      <c r="P22" s="187">
        <v>4127.5</v>
      </c>
      <c r="Q22" s="168">
        <v>1289595</v>
      </c>
      <c r="R22" s="169">
        <v>43270</v>
      </c>
      <c r="S22" s="187">
        <v>4130.8500000000004</v>
      </c>
      <c r="T22" s="168">
        <v>1521650</v>
      </c>
      <c r="U22" s="172">
        <v>43270</v>
      </c>
      <c r="V22" s="167">
        <v>4127</v>
      </c>
      <c r="W22" s="167">
        <v>165122</v>
      </c>
      <c r="AB22" s="195">
        <v>43427</v>
      </c>
      <c r="AC22">
        <v>3642</v>
      </c>
      <c r="AE22" s="196"/>
    </row>
    <row r="23" spans="2:31" ht="12.75" x14ac:dyDescent="0.2">
      <c r="B23" s="169">
        <f t="shared" si="0"/>
        <v>43271</v>
      </c>
      <c r="C23" s="168">
        <f ca="1">IF(B23="","",IFERROR(VLOOKUP(B23,$I$9:$K$1503,3,FALSE),0)+IFERROR(VLOOKUP(B23,$L$9:$N$1503,3,FALSE),0)+IFERROR(VLOOKUP(B23,$O$9:$Q$1503,3,FALSE),0)+IFERROR(VLOOKUP(B23,#REF!,3,FALSE),0)+IFERROR(VLOOKUP(B23,$R$9:$T$1503,3,FALSE),0))</f>
        <v>6018110</v>
      </c>
      <c r="F23" s="169">
        <v>43271</v>
      </c>
      <c r="G23" s="167">
        <v>4167.7448000000004</v>
      </c>
      <c r="I23" s="169">
        <v>43271</v>
      </c>
      <c r="J23" s="187">
        <v>4121.5</v>
      </c>
      <c r="K23" s="202">
        <v>3632546</v>
      </c>
      <c r="L23" s="169">
        <v>43271</v>
      </c>
      <c r="M23" s="187">
        <v>4140</v>
      </c>
      <c r="N23" s="168">
        <v>576148</v>
      </c>
      <c r="O23" s="169">
        <v>43271</v>
      </c>
      <c r="P23" s="187">
        <v>4138</v>
      </c>
      <c r="Q23" s="168">
        <v>775709</v>
      </c>
      <c r="R23" s="169">
        <v>43271</v>
      </c>
      <c r="S23" s="187">
        <v>4207.9139999999998</v>
      </c>
      <c r="T23" s="168">
        <v>1033707</v>
      </c>
      <c r="U23" s="172">
        <v>43271</v>
      </c>
      <c r="V23" s="167">
        <v>4140</v>
      </c>
      <c r="W23" s="167">
        <v>96973</v>
      </c>
      <c r="AB23" s="195">
        <v>43430</v>
      </c>
      <c r="AC23">
        <v>3629</v>
      </c>
      <c r="AD23" s="167" t="s">
        <v>113</v>
      </c>
      <c r="AE23" s="189">
        <f>AVERAGE(AC19:AC23)*1.05</f>
        <v>3926.3700000000003</v>
      </c>
    </row>
    <row r="24" spans="2:31" x14ac:dyDescent="0.2">
      <c r="B24" s="169">
        <f t="shared" si="0"/>
        <v>43272</v>
      </c>
      <c r="C24" s="168">
        <f ca="1">IF(B24="","",IFERROR(VLOOKUP(B24,$I$9:$K$1503,3,FALSE),0)+IFERROR(VLOOKUP(B24,$L$9:$N$1503,3,FALSE),0)+IFERROR(VLOOKUP(B24,$O$9:$Q$1503,3,FALSE),0)+IFERROR(VLOOKUP(B24,#REF!,3,FALSE),0)+IFERROR(VLOOKUP(B24,$R$9:$T$1503,3,FALSE),0))</f>
        <v>4356546</v>
      </c>
      <c r="F24" s="169">
        <v>43272</v>
      </c>
      <c r="G24" s="167">
        <v>4123.8717999999999</v>
      </c>
      <c r="I24" s="169">
        <v>43272</v>
      </c>
      <c r="J24" s="187">
        <v>4102.5</v>
      </c>
      <c r="K24" s="202">
        <v>2764010</v>
      </c>
      <c r="L24" s="169">
        <v>43272</v>
      </c>
      <c r="M24" s="187">
        <v>4107.5</v>
      </c>
      <c r="N24" s="168">
        <v>311278</v>
      </c>
      <c r="O24" s="169">
        <v>43272</v>
      </c>
      <c r="P24" s="187">
        <v>4107</v>
      </c>
      <c r="Q24" s="168">
        <v>711395</v>
      </c>
      <c r="R24" s="169">
        <v>43272</v>
      </c>
      <c r="S24" s="187">
        <v>4121.8760000000002</v>
      </c>
      <c r="T24" s="168">
        <v>569863</v>
      </c>
      <c r="U24" s="172">
        <v>43272</v>
      </c>
      <c r="V24" s="167">
        <v>4107</v>
      </c>
      <c r="W24" s="167">
        <v>113845</v>
      </c>
    </row>
    <row r="25" spans="2:31" x14ac:dyDescent="0.2">
      <c r="B25" s="169">
        <f t="shared" si="0"/>
        <v>43273</v>
      </c>
      <c r="C25" s="168">
        <f ca="1">IF(B25="","",IFERROR(VLOOKUP(B25,$I$9:$K$1503,3,FALSE),0)+IFERROR(VLOOKUP(B25,$L$9:$N$1503,3,FALSE),0)+IFERROR(VLOOKUP(B25,$O$9:$Q$1503,3,FALSE),0)+IFERROR(VLOOKUP(B25,#REF!,3,FALSE),0)+IFERROR(VLOOKUP(B25,$R$9:$T$1503,3,FALSE),0))</f>
        <v>4518740</v>
      </c>
      <c r="F25" s="169">
        <v>43273</v>
      </c>
      <c r="G25" s="167">
        <v>4177.0387000000001</v>
      </c>
      <c r="I25" s="169">
        <v>43273</v>
      </c>
      <c r="J25" s="187">
        <v>4182</v>
      </c>
      <c r="K25" s="202">
        <v>2607286</v>
      </c>
      <c r="L25" s="169">
        <v>43273</v>
      </c>
      <c r="M25" s="187">
        <v>4186</v>
      </c>
      <c r="N25" s="168">
        <v>335047</v>
      </c>
      <c r="O25" s="169">
        <v>43273</v>
      </c>
      <c r="P25" s="187">
        <v>4184</v>
      </c>
      <c r="Q25" s="168">
        <v>970368</v>
      </c>
      <c r="R25" s="169">
        <v>43273</v>
      </c>
      <c r="S25" s="187">
        <v>4177.7960000000003</v>
      </c>
      <c r="T25" s="168">
        <v>606039</v>
      </c>
      <c r="U25" s="172">
        <v>43273</v>
      </c>
      <c r="V25" s="167">
        <v>4185</v>
      </c>
      <c r="W25" s="167">
        <v>86476</v>
      </c>
    </row>
    <row r="26" spans="2:31" x14ac:dyDescent="0.2">
      <c r="B26" s="169">
        <f t="shared" si="0"/>
        <v>43276</v>
      </c>
      <c r="C26" s="168">
        <f ca="1">IF(B26="","",IFERROR(VLOOKUP(B26,$I$9:$K$1503,3,FALSE),0)+IFERROR(VLOOKUP(B26,$L$9:$N$1503,3,FALSE),0)+IFERROR(VLOOKUP(B26,$O$9:$Q$1503,3,FALSE),0)+IFERROR(VLOOKUP(B26,#REF!,3,FALSE),0)+IFERROR(VLOOKUP(B26,$R$9:$T$1503,3,FALSE),0))</f>
        <v>4113148</v>
      </c>
      <c r="F26" s="169">
        <v>43276</v>
      </c>
      <c r="G26" s="167">
        <v>4074.9465</v>
      </c>
      <c r="I26" s="169">
        <v>43276</v>
      </c>
      <c r="J26" s="187">
        <v>4042.5</v>
      </c>
      <c r="K26" s="202">
        <v>2689468</v>
      </c>
      <c r="L26" s="169">
        <v>43276</v>
      </c>
      <c r="M26" s="187">
        <v>4045</v>
      </c>
      <c r="N26" s="168">
        <v>353011</v>
      </c>
      <c r="O26" s="169">
        <v>43276</v>
      </c>
      <c r="P26" s="187">
        <v>4044</v>
      </c>
      <c r="Q26" s="168">
        <v>689977</v>
      </c>
      <c r="R26" s="169">
        <v>43276</v>
      </c>
      <c r="S26" s="187">
        <v>4076.9389999999999</v>
      </c>
      <c r="T26" s="168">
        <v>380692</v>
      </c>
      <c r="U26" s="172">
        <v>43276</v>
      </c>
      <c r="V26" s="167">
        <v>4047</v>
      </c>
      <c r="W26" s="167">
        <v>79496</v>
      </c>
    </row>
    <row r="27" spans="2:31" x14ac:dyDescent="0.2">
      <c r="B27" s="169">
        <f t="shared" si="0"/>
        <v>43277</v>
      </c>
      <c r="C27" s="168">
        <f ca="1">IF(B27="","",IFERROR(VLOOKUP(B27,$I$9:$K$1503,3,FALSE),0)+IFERROR(VLOOKUP(B27,$L$9:$N$1503,3,FALSE),0)+IFERROR(VLOOKUP(B27,$O$9:$Q$1503,3,FALSE),0)+IFERROR(VLOOKUP(B27,#REF!,3,FALSE),0)+IFERROR(VLOOKUP(B27,$R$9:$T$1503,3,FALSE),0))</f>
        <v>5252547</v>
      </c>
      <c r="F27" s="169">
        <v>43277</v>
      </c>
      <c r="G27" s="167">
        <v>4087.7628</v>
      </c>
      <c r="I27" s="169">
        <v>43277</v>
      </c>
      <c r="J27" s="187">
        <v>4106</v>
      </c>
      <c r="K27" s="202">
        <v>3163940</v>
      </c>
      <c r="L27" s="169">
        <v>43277</v>
      </c>
      <c r="M27" s="187">
        <v>4116</v>
      </c>
      <c r="N27" s="168">
        <v>332067</v>
      </c>
      <c r="O27" s="169">
        <v>43277</v>
      </c>
      <c r="P27" s="187">
        <v>4115</v>
      </c>
      <c r="Q27" s="168">
        <v>1034333</v>
      </c>
      <c r="R27" s="169">
        <v>43277</v>
      </c>
      <c r="S27" s="187">
        <v>4089.9059999999999</v>
      </c>
      <c r="T27" s="168">
        <v>722207</v>
      </c>
      <c r="U27" s="172">
        <v>43277</v>
      </c>
      <c r="V27" s="167">
        <v>4115</v>
      </c>
      <c r="W27" s="167">
        <v>133113</v>
      </c>
    </row>
    <row r="28" spans="2:31" x14ac:dyDescent="0.2">
      <c r="B28" s="169">
        <f t="shared" si="0"/>
        <v>43278</v>
      </c>
      <c r="C28" s="168">
        <f ca="1">IF(B28="","",IFERROR(VLOOKUP(B28,$I$9:$K$1503,3,FALSE),0)+IFERROR(VLOOKUP(B28,$L$9:$N$1503,3,FALSE),0)+IFERROR(VLOOKUP(B28,$O$9:$Q$1503,3,FALSE),0)+IFERROR(VLOOKUP(B28,#REF!,3,FALSE),0)+IFERROR(VLOOKUP(B28,$R$9:$T$1503,3,FALSE),0))</f>
        <v>7423596</v>
      </c>
      <c r="F28" s="169">
        <v>43278</v>
      </c>
      <c r="G28" s="167">
        <v>4156.3308999999999</v>
      </c>
      <c r="I28" s="169">
        <v>43278</v>
      </c>
      <c r="J28" s="187">
        <v>4186.5</v>
      </c>
      <c r="K28" s="202">
        <v>4229246</v>
      </c>
      <c r="L28" s="169">
        <v>43278</v>
      </c>
      <c r="M28" s="187">
        <v>4185</v>
      </c>
      <c r="N28" s="168">
        <v>618169</v>
      </c>
      <c r="O28" s="169">
        <v>43278</v>
      </c>
      <c r="P28" s="187">
        <v>4185</v>
      </c>
      <c r="Q28" s="168">
        <v>1317892</v>
      </c>
      <c r="R28" s="169">
        <v>43278</v>
      </c>
      <c r="S28" s="187">
        <v>4131.1559999999999</v>
      </c>
      <c r="T28" s="168">
        <v>1258289</v>
      </c>
      <c r="U28" s="172">
        <v>43278</v>
      </c>
      <c r="V28" s="167">
        <v>4185</v>
      </c>
      <c r="W28" s="167">
        <v>173329</v>
      </c>
    </row>
    <row r="29" spans="2:31" x14ac:dyDescent="0.2">
      <c r="B29" s="169">
        <f t="shared" si="0"/>
        <v>43279</v>
      </c>
      <c r="C29" s="168">
        <f ca="1">IF(B29="","",IFERROR(VLOOKUP(B29,$I$9:$K$1503,3,FALSE),0)+IFERROR(VLOOKUP(B29,$L$9:$N$1503,3,FALSE),0)+IFERROR(VLOOKUP(B29,$O$9:$Q$1503,3,FALSE),0)+IFERROR(VLOOKUP(B29,#REF!,3,FALSE),0)+IFERROR(VLOOKUP(B29,$R$9:$T$1503,3,FALSE),0))</f>
        <v>6199549</v>
      </c>
      <c r="F29" s="169">
        <v>43279</v>
      </c>
      <c r="G29" s="167">
        <v>4168.0114000000003</v>
      </c>
      <c r="I29" s="169">
        <v>43279</v>
      </c>
      <c r="J29" s="187">
        <v>4184</v>
      </c>
      <c r="K29" s="202">
        <v>3664818</v>
      </c>
      <c r="L29" s="169">
        <v>43279</v>
      </c>
      <c r="M29" s="187">
        <v>4187.5</v>
      </c>
      <c r="N29" s="168">
        <v>295848</v>
      </c>
      <c r="O29" s="169">
        <v>43279</v>
      </c>
      <c r="P29" s="187">
        <v>4187.5</v>
      </c>
      <c r="Q29" s="168">
        <v>1582712</v>
      </c>
      <c r="R29" s="169">
        <v>43279</v>
      </c>
      <c r="S29" s="187">
        <v>4179.9709999999995</v>
      </c>
      <c r="T29" s="168">
        <v>656171</v>
      </c>
      <c r="U29" s="172">
        <v>43279</v>
      </c>
      <c r="V29" s="167">
        <v>4186.5</v>
      </c>
      <c r="W29" s="167">
        <v>176468</v>
      </c>
      <c r="Z29" s="197"/>
      <c r="AA29" s="197" t="s">
        <v>98</v>
      </c>
      <c r="AB29" s="167" t="s">
        <v>99</v>
      </c>
      <c r="AC29" s="167" t="s">
        <v>114</v>
      </c>
      <c r="AE29" s="167" t="s">
        <v>115</v>
      </c>
    </row>
    <row r="30" spans="2:31" x14ac:dyDescent="0.2">
      <c r="B30" s="169">
        <f t="shared" si="0"/>
        <v>43280</v>
      </c>
      <c r="C30" s="168">
        <f ca="1">IF(B30="","",IFERROR(VLOOKUP(B30,$I$9:$K$1503,3,FALSE),0)+IFERROR(VLOOKUP(B30,$L$9:$N$1503,3,FALSE),0)+IFERROR(VLOOKUP(B30,$O$9:$Q$1503,3,FALSE),0)+IFERROR(VLOOKUP(B30,#REF!,3,FALSE),0)+IFERROR(VLOOKUP(B30,$R$9:$T$1503,3,FALSE),0))</f>
        <v>6127450</v>
      </c>
      <c r="F30" s="169">
        <v>43280</v>
      </c>
      <c r="G30" s="167">
        <v>4226.5968999999996</v>
      </c>
      <c r="I30" s="169">
        <v>43280</v>
      </c>
      <c r="J30" s="187">
        <v>4201</v>
      </c>
      <c r="K30" s="202">
        <v>4326537</v>
      </c>
      <c r="L30" s="169">
        <v>43280</v>
      </c>
      <c r="M30" s="187">
        <v>4213</v>
      </c>
      <c r="N30" s="168">
        <v>487928</v>
      </c>
      <c r="O30" s="169">
        <v>43280</v>
      </c>
      <c r="P30" s="187">
        <v>4214</v>
      </c>
      <c r="Q30" s="168">
        <v>633541</v>
      </c>
      <c r="R30" s="169">
        <v>43280</v>
      </c>
      <c r="S30" s="187">
        <v>4221.6940000000004</v>
      </c>
      <c r="T30" s="168">
        <v>679444</v>
      </c>
      <c r="U30" s="172">
        <v>43280</v>
      </c>
      <c r="V30" s="167">
        <v>4211.5</v>
      </c>
      <c r="W30" s="167">
        <v>98926</v>
      </c>
      <c r="Z30" s="198"/>
      <c r="AA30" s="197">
        <f t="shared" ref="AA30:AA52" si="1">AVERAGE(K10:K29)*25%</f>
        <v>980232.8125</v>
      </c>
      <c r="AB30" s="197">
        <f>(AVERAGE(N10:N29)*25%)</f>
        <v>101191.825</v>
      </c>
      <c r="AC30" s="197">
        <f>(AVERAGE(Q10:Q29)*25%)</f>
        <v>238613.47500000001</v>
      </c>
      <c r="AD30" s="197"/>
      <c r="AE30" s="197">
        <f>(AVERAGE(T10:T29)*25%)</f>
        <v>220511.23749999999</v>
      </c>
    </row>
    <row r="31" spans="2:31" x14ac:dyDescent="0.2">
      <c r="B31" s="169">
        <f t="shared" si="0"/>
        <v>43283</v>
      </c>
      <c r="C31" s="168">
        <f ca="1">IF(B31="","",IFERROR(VLOOKUP(B31,$I$9:$K$1503,3,FALSE),0)+IFERROR(VLOOKUP(B31,$L$9:$N$1503,3,FALSE),0)+IFERROR(VLOOKUP(B31,$O$9:$Q$1503,3,FALSE),0)+IFERROR(VLOOKUP(B31,#REF!,3,FALSE),0)+IFERROR(VLOOKUP(B31,$R$9:$T$1503,3,FALSE),0))</f>
        <v>6608758</v>
      </c>
      <c r="F31" s="169">
        <v>43283</v>
      </c>
      <c r="G31" s="167">
        <v>4092.8238000000001</v>
      </c>
      <c r="I31" s="169">
        <v>43283</v>
      </c>
      <c r="J31" s="187">
        <v>4065.5</v>
      </c>
      <c r="K31" s="202">
        <v>4052758</v>
      </c>
      <c r="L31" s="169">
        <v>43283</v>
      </c>
      <c r="M31" s="187">
        <v>4078</v>
      </c>
      <c r="N31" s="168">
        <v>370852</v>
      </c>
      <c r="O31" s="169">
        <v>43283</v>
      </c>
      <c r="P31" s="187">
        <v>4076.5</v>
      </c>
      <c r="Q31" s="168">
        <v>1417059</v>
      </c>
      <c r="R31" s="169">
        <v>43283</v>
      </c>
      <c r="S31" s="187">
        <v>4098.9129999999996</v>
      </c>
      <c r="T31" s="168">
        <v>768089</v>
      </c>
      <c r="U31" s="172">
        <v>43283</v>
      </c>
      <c r="V31" s="167">
        <v>4077</v>
      </c>
      <c r="W31" s="167">
        <v>207269</v>
      </c>
      <c r="Z31" s="198"/>
      <c r="AA31" s="197">
        <f t="shared" si="1"/>
        <v>1001034.6</v>
      </c>
      <c r="AB31" s="197">
        <f t="shared" ref="AB31:AB94" si="2">(AVERAGE(N11:N30)*25%)</f>
        <v>101837.02499999999</v>
      </c>
      <c r="AC31" s="197">
        <f t="shared" ref="AC31:AC94" si="3">(AVERAGE(Q11:Q30)*25%)</f>
        <v>238136.77499999999</v>
      </c>
      <c r="AD31" s="197"/>
      <c r="AE31" s="197">
        <f t="shared" ref="AE31:AE94" si="4">(AVERAGE(T11:T30)*25%)</f>
        <v>224766.11249999999</v>
      </c>
    </row>
    <row r="32" spans="2:31" x14ac:dyDescent="0.2">
      <c r="B32" s="169">
        <f t="shared" si="0"/>
        <v>43284</v>
      </c>
      <c r="C32" s="168">
        <f ca="1">IF(B32="","",IFERROR(VLOOKUP(B32,$I$9:$K$1503,3,FALSE),0)+IFERROR(VLOOKUP(B32,$L$9:$N$1503,3,FALSE),0)+IFERROR(VLOOKUP(B32,$O$9:$Q$1503,3,FALSE),0)+IFERROR(VLOOKUP(B32,#REF!,3,FALSE),0)+IFERROR(VLOOKUP(B32,$R$9:$T$1503,3,FALSE),0))</f>
        <v>8886656</v>
      </c>
      <c r="F32" s="169">
        <v>43284</v>
      </c>
      <c r="G32" s="167">
        <v>4070.4701</v>
      </c>
      <c r="I32" s="169">
        <v>43284</v>
      </c>
      <c r="J32" s="187">
        <v>4058.5</v>
      </c>
      <c r="K32" s="202">
        <v>5854722</v>
      </c>
      <c r="L32" s="169">
        <v>43284</v>
      </c>
      <c r="M32" s="187">
        <v>4047.5</v>
      </c>
      <c r="N32" s="168">
        <v>730862</v>
      </c>
      <c r="O32" s="169">
        <v>43284</v>
      </c>
      <c r="P32" s="187">
        <v>4047.5</v>
      </c>
      <c r="Q32" s="168">
        <v>1365851</v>
      </c>
      <c r="R32" s="169">
        <v>43284</v>
      </c>
      <c r="S32" s="187">
        <v>4079.0859999999998</v>
      </c>
      <c r="T32" s="168">
        <v>935221</v>
      </c>
      <c r="U32" s="172">
        <v>43284</v>
      </c>
      <c r="V32" s="167">
        <v>4048</v>
      </c>
      <c r="W32" s="167">
        <v>248626</v>
      </c>
      <c r="Z32" s="198"/>
      <c r="AA32" s="197">
        <f t="shared" si="1"/>
        <v>1026392.6</v>
      </c>
      <c r="AB32" s="197">
        <f t="shared" si="2"/>
        <v>104283.22500000001</v>
      </c>
      <c r="AC32" s="197">
        <f t="shared" si="3"/>
        <v>250085.5625</v>
      </c>
      <c r="AD32" s="197"/>
      <c r="AE32" s="197">
        <f t="shared" si="4"/>
        <v>229726.46249999999</v>
      </c>
    </row>
    <row r="33" spans="2:33" x14ac:dyDescent="0.2">
      <c r="B33" s="169">
        <f t="shared" si="0"/>
        <v>43285</v>
      </c>
      <c r="C33" s="168">
        <f ca="1">IF(B33="","",IFERROR(VLOOKUP(B33,$I$9:$K$1503,3,FALSE),0)+IFERROR(VLOOKUP(B33,$L$9:$N$1503,3,FALSE),0)+IFERROR(VLOOKUP(B33,$O$9:$Q$1503,3,FALSE),0)+IFERROR(VLOOKUP(B33,#REF!,3,FALSE),0)+IFERROR(VLOOKUP(B33,$R$9:$T$1503,3,FALSE),0))</f>
        <v>4310427</v>
      </c>
      <c r="F33" s="169">
        <v>43285</v>
      </c>
      <c r="G33" s="167">
        <v>3983.9402</v>
      </c>
      <c r="I33" s="169">
        <v>43285</v>
      </c>
      <c r="J33" s="187">
        <v>3966</v>
      </c>
      <c r="K33" s="202">
        <v>2531372</v>
      </c>
      <c r="L33" s="169">
        <v>43285</v>
      </c>
      <c r="M33" s="187">
        <v>3965.5</v>
      </c>
      <c r="N33" s="168">
        <v>324646</v>
      </c>
      <c r="O33" s="169">
        <v>43285</v>
      </c>
      <c r="P33" s="187">
        <v>3965.5</v>
      </c>
      <c r="Q33" s="168">
        <v>770800</v>
      </c>
      <c r="R33" s="169">
        <v>43285</v>
      </c>
      <c r="S33" s="187">
        <v>3987.9050000000002</v>
      </c>
      <c r="T33" s="168">
        <v>683609</v>
      </c>
      <c r="U33" s="172">
        <v>43285</v>
      </c>
      <c r="V33" s="167">
        <v>3965</v>
      </c>
      <c r="W33" s="167">
        <v>153648</v>
      </c>
      <c r="Z33" s="198"/>
      <c r="AA33" s="197">
        <f t="shared" si="1"/>
        <v>1063115.8625</v>
      </c>
      <c r="AB33" s="197">
        <f t="shared" si="2"/>
        <v>109591.05</v>
      </c>
      <c r="AC33" s="197">
        <f t="shared" si="3"/>
        <v>258679.46249999999</v>
      </c>
      <c r="AD33" s="197"/>
      <c r="AE33" s="197">
        <f t="shared" si="4"/>
        <v>234026.3</v>
      </c>
    </row>
    <row r="34" spans="2:33" x14ac:dyDescent="0.2">
      <c r="B34" s="169">
        <f t="shared" si="0"/>
        <v>43286</v>
      </c>
      <c r="C34" s="168">
        <f ca="1">IF(B34="","",IFERROR(VLOOKUP(B34,$I$9:$K$1503,3,FALSE),0)+IFERROR(VLOOKUP(B34,$L$9:$N$1503,3,FALSE),0)+IFERROR(VLOOKUP(B34,$O$9:$Q$1503,3,FALSE),0)+IFERROR(VLOOKUP(B34,#REF!,3,FALSE),0)+IFERROR(VLOOKUP(B34,$R$9:$T$1503,3,FALSE),0))</f>
        <v>4304795</v>
      </c>
      <c r="F34" s="169">
        <v>43286</v>
      </c>
      <c r="G34" s="167">
        <v>4030.7766000000001</v>
      </c>
      <c r="I34" s="169">
        <v>43286</v>
      </c>
      <c r="J34" s="187">
        <v>4037.5</v>
      </c>
      <c r="K34" s="202">
        <v>2675355</v>
      </c>
      <c r="L34" s="169">
        <v>43286</v>
      </c>
      <c r="M34" s="187">
        <v>4035.5</v>
      </c>
      <c r="N34" s="168">
        <v>357600</v>
      </c>
      <c r="O34" s="169">
        <v>43286</v>
      </c>
      <c r="P34" s="187">
        <v>4037.5</v>
      </c>
      <c r="Q34" s="168">
        <v>718918</v>
      </c>
      <c r="R34" s="169">
        <v>43286</v>
      </c>
      <c r="S34" s="187">
        <v>4033.1350000000002</v>
      </c>
      <c r="T34" s="168">
        <v>552922</v>
      </c>
      <c r="U34" s="172">
        <v>43286</v>
      </c>
      <c r="V34" s="167">
        <v>4035.5</v>
      </c>
      <c r="W34" s="167">
        <v>134631</v>
      </c>
      <c r="Z34" s="198"/>
      <c r="AA34" s="197">
        <f t="shared" si="1"/>
        <v>1026477.55</v>
      </c>
      <c r="AB34" s="197">
        <f t="shared" si="2"/>
        <v>109202.75</v>
      </c>
      <c r="AC34" s="197">
        <f t="shared" si="3"/>
        <v>255108.75</v>
      </c>
      <c r="AD34" s="197"/>
      <c r="AE34" s="197">
        <f t="shared" si="4"/>
        <v>230661.4</v>
      </c>
    </row>
    <row r="35" spans="2:33" x14ac:dyDescent="0.2">
      <c r="B35" s="169">
        <f t="shared" si="0"/>
        <v>43287</v>
      </c>
      <c r="C35" s="168">
        <f ca="1">IF(B35="","",IFERROR(VLOOKUP(B35,$I$9:$K$1503,3,FALSE),0)+IFERROR(VLOOKUP(B35,$L$9:$N$1503,3,FALSE),0)+IFERROR(VLOOKUP(B35,$O$9:$Q$1503,3,FALSE),0)+IFERROR(VLOOKUP(B35,#REF!,3,FALSE),0)+IFERROR(VLOOKUP(B35,$R$9:$T$1503,3,FALSE),0))</f>
        <v>4932559</v>
      </c>
      <c r="F35" s="169">
        <v>43287</v>
      </c>
      <c r="G35" s="167">
        <v>4045.9764</v>
      </c>
      <c r="I35" s="169">
        <v>43287</v>
      </c>
      <c r="J35" s="187">
        <v>4071</v>
      </c>
      <c r="K35" s="202">
        <v>2748221</v>
      </c>
      <c r="L35" s="169">
        <v>43287</v>
      </c>
      <c r="M35" s="187">
        <v>4064.5</v>
      </c>
      <c r="N35" s="168">
        <v>420416</v>
      </c>
      <c r="O35" s="169">
        <v>43287</v>
      </c>
      <c r="P35" s="187">
        <v>4064.5</v>
      </c>
      <c r="Q35" s="168">
        <v>1061242</v>
      </c>
      <c r="R35" s="169">
        <v>43287</v>
      </c>
      <c r="S35" s="187">
        <v>4035.4279999999999</v>
      </c>
      <c r="T35" s="168">
        <v>702680</v>
      </c>
      <c r="U35" s="172">
        <v>43287</v>
      </c>
      <c r="V35" s="167">
        <v>4065</v>
      </c>
      <c r="W35" s="167">
        <v>170602</v>
      </c>
      <c r="Z35" s="198"/>
      <c r="AA35" s="197">
        <f t="shared" si="1"/>
        <v>1012726.1</v>
      </c>
      <c r="AB35" s="197">
        <f t="shared" si="2"/>
        <v>108378.825</v>
      </c>
      <c r="AC35" s="197">
        <f t="shared" si="3"/>
        <v>251560.28750000001</v>
      </c>
      <c r="AD35" s="197"/>
      <c r="AE35" s="197">
        <f t="shared" si="4"/>
        <v>228075.61249999999</v>
      </c>
    </row>
    <row r="36" spans="2:33" x14ac:dyDescent="0.2">
      <c r="B36" s="169">
        <f t="shared" si="0"/>
        <v>43290</v>
      </c>
      <c r="C36" s="168">
        <f ca="1">IF(B36="","",IFERROR(VLOOKUP(B36,$I$9:$K$1503,3,FALSE),0)+IFERROR(VLOOKUP(B36,$L$9:$N$1503,3,FALSE),0)+IFERROR(VLOOKUP(B36,$O$9:$Q$1503,3,FALSE),0)+IFERROR(VLOOKUP(B36,#REF!,3,FALSE),0)+IFERROR(VLOOKUP(B36,$R$9:$T$1503,3,FALSE),0))</f>
        <v>4857356</v>
      </c>
      <c r="F36" s="169">
        <v>43290</v>
      </c>
      <c r="G36" s="167">
        <v>4139.6333999999997</v>
      </c>
      <c r="I36" s="169">
        <v>43290</v>
      </c>
      <c r="J36" s="187">
        <v>4161</v>
      </c>
      <c r="K36" s="202">
        <v>2913285</v>
      </c>
      <c r="L36" s="169">
        <v>43290</v>
      </c>
      <c r="M36" s="187">
        <v>4161.5</v>
      </c>
      <c r="N36" s="168">
        <v>205358</v>
      </c>
      <c r="O36" s="169">
        <v>43290</v>
      </c>
      <c r="P36" s="187">
        <v>4161.5</v>
      </c>
      <c r="Q36" s="168">
        <v>1007000</v>
      </c>
      <c r="R36" s="169">
        <v>43290</v>
      </c>
      <c r="S36" s="187">
        <v>4128.0159999999996</v>
      </c>
      <c r="T36" s="168">
        <v>731713</v>
      </c>
      <c r="U36" s="172">
        <v>43290</v>
      </c>
      <c r="V36" s="167">
        <v>4162</v>
      </c>
      <c r="W36" s="167">
        <v>185638</v>
      </c>
      <c r="Z36" s="198"/>
      <c r="AA36" s="197">
        <f t="shared" si="1"/>
        <v>1007266.1625</v>
      </c>
      <c r="AB36" s="197">
        <f t="shared" si="2"/>
        <v>107949.4375</v>
      </c>
      <c r="AC36" s="197">
        <f t="shared" si="3"/>
        <v>251461.01250000001</v>
      </c>
      <c r="AD36" s="197"/>
      <c r="AE36" s="197">
        <f t="shared" si="4"/>
        <v>225828.32500000001</v>
      </c>
    </row>
    <row r="37" spans="2:33" x14ac:dyDescent="0.2">
      <c r="B37" s="169">
        <f t="shared" si="0"/>
        <v>43291</v>
      </c>
      <c r="C37" s="168">
        <f ca="1">IF(B37="","",IFERROR(VLOOKUP(B37,$I$9:$K$1503,3,FALSE),0)+IFERROR(VLOOKUP(B37,$L$9:$N$1503,3,FALSE),0)+IFERROR(VLOOKUP(B37,$O$9:$Q$1503,3,FALSE),0)+IFERROR(VLOOKUP(B37,#REF!,3,FALSE),0)+IFERROR(VLOOKUP(B37,$R$9:$T$1503,3,FALSE),0))</f>
        <v>4355075</v>
      </c>
      <c r="F37" s="169">
        <v>43291</v>
      </c>
      <c r="G37" s="167">
        <v>4146.0284000000001</v>
      </c>
      <c r="I37" s="169">
        <v>43291</v>
      </c>
      <c r="J37" s="187">
        <v>4146</v>
      </c>
      <c r="K37" s="202">
        <v>2635604</v>
      </c>
      <c r="L37" s="169">
        <v>43291</v>
      </c>
      <c r="M37" s="187">
        <v>4146.5</v>
      </c>
      <c r="N37" s="168">
        <v>251476</v>
      </c>
      <c r="O37" s="169">
        <v>43291</v>
      </c>
      <c r="P37" s="187">
        <v>4142</v>
      </c>
      <c r="Q37" s="168">
        <v>935337</v>
      </c>
      <c r="R37" s="169">
        <v>43291</v>
      </c>
      <c r="S37" s="187">
        <v>4144.2929999999997</v>
      </c>
      <c r="T37" s="168">
        <v>532658</v>
      </c>
      <c r="U37" s="172">
        <v>43291</v>
      </c>
      <c r="V37" s="167">
        <v>4145</v>
      </c>
      <c r="W37" s="167">
        <v>155551</v>
      </c>
      <c r="Z37" s="198"/>
      <c r="AA37" s="197">
        <f t="shared" si="1"/>
        <v>1003037.475</v>
      </c>
      <c r="AB37" s="197">
        <f t="shared" si="2"/>
        <v>106407.875</v>
      </c>
      <c r="AC37" s="197">
        <f t="shared" si="3"/>
        <v>251260.1</v>
      </c>
      <c r="AD37" s="197"/>
      <c r="AE37" s="197">
        <f t="shared" si="4"/>
        <v>226082</v>
      </c>
    </row>
    <row r="38" spans="2:33" x14ac:dyDescent="0.2">
      <c r="B38" s="169">
        <f t="shared" si="0"/>
        <v>43292</v>
      </c>
      <c r="C38" s="168">
        <f ca="1">IF(B38="","",IFERROR(VLOOKUP(B38,$I$9:$K$1503,3,FALSE),0)+IFERROR(VLOOKUP(B38,$L$9:$N$1503,3,FALSE),0)+IFERROR(VLOOKUP(B38,$O$9:$Q$1503,3,FALSE),0)+IFERROR(VLOOKUP(B38,#REF!,3,FALSE),0)+IFERROR(VLOOKUP(B38,$R$9:$T$1503,3,FALSE),0))</f>
        <v>7181521</v>
      </c>
      <c r="F38" s="169">
        <v>43292</v>
      </c>
      <c r="G38" s="167">
        <v>4020.9602</v>
      </c>
      <c r="I38" s="169">
        <v>43292</v>
      </c>
      <c r="J38" s="187">
        <v>4022</v>
      </c>
      <c r="K38" s="202">
        <v>4359510</v>
      </c>
      <c r="L38" s="169">
        <v>43292</v>
      </c>
      <c r="M38" s="187">
        <v>4030</v>
      </c>
      <c r="N38" s="168">
        <v>453085</v>
      </c>
      <c r="O38" s="169">
        <v>43292</v>
      </c>
      <c r="P38" s="187">
        <v>4030.5</v>
      </c>
      <c r="Q38" s="168">
        <v>1431652</v>
      </c>
      <c r="R38" s="169">
        <v>43292</v>
      </c>
      <c r="S38" s="187">
        <v>4004.4960000000001</v>
      </c>
      <c r="T38" s="168">
        <v>937274</v>
      </c>
      <c r="U38" s="172">
        <v>43292</v>
      </c>
      <c r="V38" s="167">
        <v>4027.5</v>
      </c>
      <c r="W38" s="167">
        <v>131994</v>
      </c>
      <c r="Z38" s="198"/>
      <c r="AA38" s="197">
        <f t="shared" si="1"/>
        <v>998643.86250000005</v>
      </c>
      <c r="AB38" s="197">
        <f t="shared" si="2"/>
        <v>104810.375</v>
      </c>
      <c r="AC38" s="197">
        <f t="shared" si="3"/>
        <v>250769.13750000001</v>
      </c>
      <c r="AD38" s="197"/>
      <c r="AE38" s="197">
        <f t="shared" si="4"/>
        <v>223065.03750000001</v>
      </c>
    </row>
    <row r="39" spans="2:33" x14ac:dyDescent="0.2">
      <c r="B39" s="169">
        <f t="shared" si="0"/>
        <v>43293</v>
      </c>
      <c r="C39" s="168">
        <f ca="1">IF(B39="","",IFERROR(VLOOKUP(B39,$I$9:$K$1503,3,FALSE),0)+IFERROR(VLOOKUP(B39,$L$9:$N$1503,3,FALSE),0)+IFERROR(VLOOKUP(B39,$O$9:$Q$1503,3,FALSE),0)+IFERROR(VLOOKUP(B39,#REF!,3,FALSE),0)+IFERROR(VLOOKUP(B39,$R$9:$T$1503,3,FALSE),0))</f>
        <v>5664239</v>
      </c>
      <c r="F39" s="169">
        <v>43293</v>
      </c>
      <c r="G39" s="167">
        <v>4027.1895</v>
      </c>
      <c r="I39" s="169">
        <v>43293</v>
      </c>
      <c r="J39" s="187">
        <v>4018.5</v>
      </c>
      <c r="K39" s="202">
        <v>3264245</v>
      </c>
      <c r="L39" s="169">
        <v>43293</v>
      </c>
      <c r="M39" s="187">
        <v>4022.5</v>
      </c>
      <c r="N39" s="168">
        <v>461912</v>
      </c>
      <c r="O39" s="169">
        <v>43293</v>
      </c>
      <c r="P39" s="187">
        <v>4022</v>
      </c>
      <c r="Q39" s="168">
        <v>833092</v>
      </c>
      <c r="R39" s="169">
        <v>43293</v>
      </c>
      <c r="S39" s="187">
        <v>4044.9259999999999</v>
      </c>
      <c r="T39" s="168">
        <v>1104990</v>
      </c>
      <c r="U39" s="172">
        <v>43293</v>
      </c>
      <c r="V39" s="167">
        <v>4022.5</v>
      </c>
      <c r="W39" s="167">
        <v>142011</v>
      </c>
      <c r="Z39" s="198"/>
      <c r="AA39" s="197">
        <f t="shared" si="1"/>
        <v>988651.9375</v>
      </c>
      <c r="AB39" s="197">
        <f t="shared" si="2"/>
        <v>106245.7375</v>
      </c>
      <c r="AC39" s="197">
        <f t="shared" si="3"/>
        <v>260929.17499999999</v>
      </c>
      <c r="AD39" s="197"/>
      <c r="AE39" s="197">
        <f t="shared" si="4"/>
        <v>216125.65</v>
      </c>
    </row>
    <row r="40" spans="2:33" x14ac:dyDescent="0.2">
      <c r="B40" s="169">
        <f t="shared" si="0"/>
        <v>43294</v>
      </c>
      <c r="C40" s="168">
        <f ca="1">IF(B40="","",IFERROR(VLOOKUP(B40,$I$9:$K$1503,3,FALSE),0)+IFERROR(VLOOKUP(B40,$L$9:$N$1503,3,FALSE),0)+IFERROR(VLOOKUP(B40,$O$9:$Q$1503,3,FALSE),0)+IFERROR(VLOOKUP(B40,#REF!,3,FALSE),0)+IFERROR(VLOOKUP(B40,$R$9:$T$1503,3,FALSE),0))</f>
        <v>3753033</v>
      </c>
      <c r="F40" s="169">
        <v>43294</v>
      </c>
      <c r="G40" s="167">
        <v>4034.652</v>
      </c>
      <c r="I40" s="169">
        <v>43294</v>
      </c>
      <c r="J40" s="187">
        <v>4039.5</v>
      </c>
      <c r="K40" s="202">
        <v>2529840</v>
      </c>
      <c r="L40" s="169">
        <v>43294</v>
      </c>
      <c r="M40" s="187">
        <v>4042</v>
      </c>
      <c r="N40" s="168">
        <v>212321</v>
      </c>
      <c r="O40" s="169">
        <v>43294</v>
      </c>
      <c r="P40" s="187">
        <v>4043.5</v>
      </c>
      <c r="Q40" s="168">
        <v>467398</v>
      </c>
      <c r="R40" s="169">
        <v>43294</v>
      </c>
      <c r="S40" s="187">
        <v>4038.6460000000002</v>
      </c>
      <c r="T40" s="168">
        <v>543474</v>
      </c>
      <c r="U40" s="172">
        <v>43294</v>
      </c>
      <c r="V40" s="167">
        <v>4043</v>
      </c>
      <c r="W40" s="167">
        <v>61762</v>
      </c>
      <c r="Z40" s="198"/>
      <c r="AA40" s="197">
        <f t="shared" si="1"/>
        <v>947526.78749999998</v>
      </c>
      <c r="AB40" s="197">
        <f t="shared" si="2"/>
        <v>105877.8875</v>
      </c>
      <c r="AC40" s="197">
        <f t="shared" si="3"/>
        <v>259520.88750000001</v>
      </c>
      <c r="AD40" s="197"/>
      <c r="AE40" s="197">
        <f t="shared" si="4"/>
        <v>199949.2</v>
      </c>
    </row>
    <row r="41" spans="2:33" x14ac:dyDescent="0.2">
      <c r="B41" s="169">
        <f t="shared" si="0"/>
        <v>43297</v>
      </c>
      <c r="C41" s="168">
        <f ca="1">IF(B41="","",IFERROR(VLOOKUP(B41,$I$9:$K$1503,3,FALSE),0)+IFERROR(VLOOKUP(B41,$L$9:$N$1503,3,FALSE),0)+IFERROR(VLOOKUP(B41,$O$9:$Q$1503,3,FALSE),0)+IFERROR(VLOOKUP(B41,#REF!,3,FALSE),0)+IFERROR(VLOOKUP(B41,$R$9:$T$1503,3,FALSE),0))</f>
        <v>3339307</v>
      </c>
      <c r="F41" s="169">
        <v>43297</v>
      </c>
      <c r="G41" s="167">
        <v>4000.2874000000002</v>
      </c>
      <c r="I41" s="169">
        <v>43297</v>
      </c>
      <c r="J41" s="187">
        <v>4004</v>
      </c>
      <c r="K41" s="202">
        <v>2115444</v>
      </c>
      <c r="L41" s="169">
        <v>43297</v>
      </c>
      <c r="M41" s="187">
        <v>4004.5</v>
      </c>
      <c r="N41" s="168">
        <v>145398</v>
      </c>
      <c r="O41" s="169">
        <v>43297</v>
      </c>
      <c r="P41" s="187">
        <v>4006</v>
      </c>
      <c r="Q41" s="168">
        <v>638682</v>
      </c>
      <c r="R41" s="169">
        <v>43297</v>
      </c>
      <c r="S41" s="187">
        <v>3995.4870000000001</v>
      </c>
      <c r="T41" s="168">
        <v>439783</v>
      </c>
      <c r="U41" s="172">
        <v>43297</v>
      </c>
      <c r="V41" s="167">
        <v>4006.5</v>
      </c>
      <c r="W41" s="167">
        <v>81271</v>
      </c>
      <c r="Z41" s="198"/>
      <c r="AA41" s="197">
        <f t="shared" si="1"/>
        <v>869900.6</v>
      </c>
      <c r="AB41" s="197">
        <f t="shared" si="2"/>
        <v>102656.91250000001</v>
      </c>
      <c r="AC41" s="197">
        <f t="shared" si="3"/>
        <v>247602.625</v>
      </c>
      <c r="AD41" s="197"/>
      <c r="AE41" s="197">
        <f t="shared" si="4"/>
        <v>192923.17499999999</v>
      </c>
    </row>
    <row r="42" spans="2:33" x14ac:dyDescent="0.2">
      <c r="B42" s="169">
        <f t="shared" si="0"/>
        <v>43298</v>
      </c>
      <c r="C42" s="168">
        <f ca="1">IF(B42="","",IFERROR(VLOOKUP(B42,$I$9:$K$1503,3,FALSE),0)+IFERROR(VLOOKUP(B42,$L$9:$N$1503,3,FALSE),0)+IFERROR(VLOOKUP(B42,$O$9:$Q$1503,3,FALSE),0)+IFERROR(VLOOKUP(B42,#REF!,3,FALSE),0)+IFERROR(VLOOKUP(B42,$R$9:$T$1503,3,FALSE),0))</f>
        <v>4145654</v>
      </c>
      <c r="F42" s="169">
        <v>43298</v>
      </c>
      <c r="G42" s="167">
        <v>4055.6064000000001</v>
      </c>
      <c r="I42" s="169">
        <v>43298</v>
      </c>
      <c r="J42" s="187">
        <v>4072.5</v>
      </c>
      <c r="K42" s="202">
        <v>2780490</v>
      </c>
      <c r="L42" s="169">
        <v>43298</v>
      </c>
      <c r="M42" s="187">
        <v>4082</v>
      </c>
      <c r="N42" s="168">
        <v>206025</v>
      </c>
      <c r="O42" s="169">
        <v>43298</v>
      </c>
      <c r="P42" s="187">
        <v>4082.5</v>
      </c>
      <c r="Q42" s="168">
        <v>630388</v>
      </c>
      <c r="R42" s="169">
        <v>43298</v>
      </c>
      <c r="S42" s="187">
        <v>4054.3679999999999</v>
      </c>
      <c r="T42" s="168">
        <v>528751</v>
      </c>
      <c r="U42" s="172">
        <v>43298</v>
      </c>
      <c r="V42" s="167">
        <v>4082</v>
      </c>
      <c r="W42" s="167">
        <v>109890</v>
      </c>
      <c r="Z42" s="198"/>
      <c r="AA42" s="197">
        <f t="shared" si="1"/>
        <v>860434.26249999995</v>
      </c>
      <c r="AB42" s="197">
        <f t="shared" si="2"/>
        <v>99111.324999999997</v>
      </c>
      <c r="AC42" s="197">
        <f t="shared" si="3"/>
        <v>245656.91250000001</v>
      </c>
      <c r="AD42" s="197"/>
      <c r="AE42" s="197">
        <f t="shared" si="4"/>
        <v>192005.9375</v>
      </c>
    </row>
    <row r="43" spans="2:33" x14ac:dyDescent="0.2">
      <c r="B43" s="169">
        <f t="shared" si="0"/>
        <v>43299</v>
      </c>
      <c r="C43" s="168">
        <f ca="1">IF(B43="","",IFERROR(VLOOKUP(B43,$I$9:$K$1503,3,FALSE),0)+IFERROR(VLOOKUP(B43,$L$9:$N$1503,3,FALSE),0)+IFERROR(VLOOKUP(B43,$O$9:$Q$1503,3,FALSE),0)+IFERROR(VLOOKUP(B43,#REF!,3,FALSE),0)+IFERROR(VLOOKUP(B43,$R$9:$T$1503,3,FALSE),0))</f>
        <v>5531874</v>
      </c>
      <c r="F43" s="169">
        <v>43299</v>
      </c>
      <c r="G43" s="167">
        <v>4105.5117</v>
      </c>
      <c r="I43" s="169">
        <v>43299</v>
      </c>
      <c r="J43" s="187">
        <v>4120</v>
      </c>
      <c r="K43" s="202">
        <v>3279401</v>
      </c>
      <c r="L43" s="169">
        <v>43299</v>
      </c>
      <c r="M43" s="187">
        <v>4123.5</v>
      </c>
      <c r="N43" s="168">
        <v>345038</v>
      </c>
      <c r="O43" s="169">
        <v>43299</v>
      </c>
      <c r="P43" s="187">
        <v>4123.5</v>
      </c>
      <c r="Q43" s="168">
        <v>952555</v>
      </c>
      <c r="R43" s="169">
        <v>43299</v>
      </c>
      <c r="S43" s="187">
        <v>4097.7340000000004</v>
      </c>
      <c r="T43" s="168">
        <v>954880</v>
      </c>
      <c r="U43" s="172">
        <v>43299</v>
      </c>
      <c r="V43" s="167">
        <v>4125</v>
      </c>
      <c r="W43" s="167">
        <v>198483</v>
      </c>
      <c r="Z43" s="198"/>
      <c r="AA43" s="197">
        <f t="shared" si="1"/>
        <v>819233.71250000002</v>
      </c>
      <c r="AB43" s="197">
        <f t="shared" si="2"/>
        <v>93118.087499999994</v>
      </c>
      <c r="AC43" s="197">
        <f t="shared" si="3"/>
        <v>237416.82500000001</v>
      </c>
      <c r="AD43" s="197"/>
      <c r="AE43" s="197">
        <f t="shared" si="4"/>
        <v>179594.7</v>
      </c>
    </row>
    <row r="44" spans="2:33" x14ac:dyDescent="0.2">
      <c r="B44" s="169">
        <f t="shared" si="0"/>
        <v>43300</v>
      </c>
      <c r="C44" s="168">
        <f ca="1">IF(B44="","",IFERROR(VLOOKUP(B44,$I$9:$K$1503,3,FALSE),0)+IFERROR(VLOOKUP(B44,$L$9:$N$1503,3,FALSE),0)+IFERROR(VLOOKUP(B44,$O$9:$Q$1503,3,FALSE),0)+IFERROR(VLOOKUP(B44,#REF!,3,FALSE),0)+IFERROR(VLOOKUP(B44,$R$9:$T$1503,3,FALSE),0))</f>
        <v>6031947</v>
      </c>
      <c r="F44" s="169">
        <v>43300</v>
      </c>
      <c r="G44" s="167">
        <v>4086.5104000000001</v>
      </c>
      <c r="I44" s="169">
        <v>43300</v>
      </c>
      <c r="J44" s="187">
        <v>4071</v>
      </c>
      <c r="K44" s="202">
        <v>3661565</v>
      </c>
      <c r="L44" s="169">
        <v>43300</v>
      </c>
      <c r="M44" s="187">
        <v>4078</v>
      </c>
      <c r="N44" s="168">
        <v>376661</v>
      </c>
      <c r="O44" s="169">
        <v>43300</v>
      </c>
      <c r="P44" s="187">
        <v>4076.5</v>
      </c>
      <c r="Q44" s="168">
        <v>1191100</v>
      </c>
      <c r="R44" s="169">
        <v>43300</v>
      </c>
      <c r="S44" s="187">
        <v>4073.0590000000002</v>
      </c>
      <c r="T44" s="168">
        <v>802621</v>
      </c>
      <c r="U44" s="172">
        <v>43300</v>
      </c>
      <c r="V44" s="167">
        <v>4078</v>
      </c>
      <c r="W44" s="167">
        <v>105709</v>
      </c>
      <c r="Z44" s="198"/>
      <c r="AA44" s="197">
        <f t="shared" si="1"/>
        <v>814819.4</v>
      </c>
      <c r="AB44" s="197">
        <f t="shared" si="2"/>
        <v>90229.212499999994</v>
      </c>
      <c r="AC44" s="197">
        <f t="shared" si="3"/>
        <v>239627.4</v>
      </c>
      <c r="AD44" s="197"/>
      <c r="AE44" s="197">
        <f t="shared" si="4"/>
        <v>178609.36249999999</v>
      </c>
    </row>
    <row r="45" spans="2:33" x14ac:dyDescent="0.2">
      <c r="B45" s="169">
        <f t="shared" si="0"/>
        <v>43301</v>
      </c>
      <c r="C45" s="168">
        <f ca="1">IF(B45="","",IFERROR(VLOOKUP(B45,$I$9:$K$1503,3,FALSE),0)+IFERROR(VLOOKUP(B45,$L$9:$N$1503,3,FALSE),0)+IFERROR(VLOOKUP(B45,$O$9:$Q$1503,3,FALSE),0)+IFERROR(VLOOKUP(B45,#REF!,3,FALSE),0)+IFERROR(VLOOKUP(B45,$R$9:$T$1503,3,FALSE),0))</f>
        <v>7540075</v>
      </c>
      <c r="F45" s="169">
        <v>43301</v>
      </c>
      <c r="G45" s="167">
        <v>4076.7096000000001</v>
      </c>
      <c r="I45" s="169">
        <v>43301</v>
      </c>
      <c r="J45" s="187">
        <v>4087</v>
      </c>
      <c r="K45" s="202">
        <v>4165143</v>
      </c>
      <c r="L45" s="169">
        <v>43301</v>
      </c>
      <c r="M45" s="187">
        <v>4092.5</v>
      </c>
      <c r="N45" s="168">
        <v>640685</v>
      </c>
      <c r="O45" s="169">
        <v>43301</v>
      </c>
      <c r="P45" s="187">
        <v>4094</v>
      </c>
      <c r="Q45" s="168">
        <v>1249980</v>
      </c>
      <c r="R45" s="169">
        <v>43301</v>
      </c>
      <c r="S45" s="187">
        <v>4070.672</v>
      </c>
      <c r="T45" s="168">
        <v>1484267</v>
      </c>
      <c r="U45" s="172">
        <v>43301</v>
      </c>
      <c r="V45" s="167">
        <v>4092.5</v>
      </c>
      <c r="W45" s="167">
        <v>241411</v>
      </c>
      <c r="Z45" s="198"/>
      <c r="AA45" s="197">
        <f t="shared" si="1"/>
        <v>826038.83750000002</v>
      </c>
      <c r="AB45" s="197">
        <f t="shared" si="2"/>
        <v>91046.5</v>
      </c>
      <c r="AC45" s="197">
        <f t="shared" si="3"/>
        <v>245623.71249999999</v>
      </c>
      <c r="AD45" s="197"/>
      <c r="AE45" s="197">
        <f t="shared" si="4"/>
        <v>181518.83749999999</v>
      </c>
    </row>
    <row r="46" spans="2:33" x14ac:dyDescent="0.2">
      <c r="B46" s="169">
        <f t="shared" si="0"/>
        <v>43304</v>
      </c>
      <c r="C46" s="168">
        <f ca="1">IF(B46="","",IFERROR(VLOOKUP(B46,$I$9:$K$1503,3,FALSE),0)+IFERROR(VLOOKUP(B46,$L$9:$N$1503,3,FALSE),0)+IFERROR(VLOOKUP(B46,$O$9:$Q$1503,3,FALSE),0)+IFERROR(VLOOKUP(B46,#REF!,3,FALSE),0)+IFERROR(VLOOKUP(B46,$R$9:$T$1503,3,FALSE),0))</f>
        <v>4617897</v>
      </c>
      <c r="F46" s="169">
        <v>43304</v>
      </c>
      <c r="G46" s="167">
        <v>4053.4681</v>
      </c>
      <c r="I46" s="169">
        <v>43304</v>
      </c>
      <c r="J46" s="187">
        <v>4063.5</v>
      </c>
      <c r="K46" s="202">
        <v>2701594</v>
      </c>
      <c r="L46" s="169">
        <v>43304</v>
      </c>
      <c r="M46" s="187">
        <v>4058.5</v>
      </c>
      <c r="N46" s="168">
        <v>416986</v>
      </c>
      <c r="O46" s="169">
        <v>43304</v>
      </c>
      <c r="P46" s="187">
        <v>4056.5</v>
      </c>
      <c r="Q46" s="168">
        <v>889245</v>
      </c>
      <c r="R46" s="169">
        <v>43304</v>
      </c>
      <c r="S46" s="187">
        <v>4063.5</v>
      </c>
      <c r="T46" s="168">
        <v>610072</v>
      </c>
      <c r="U46" s="172">
        <v>43304</v>
      </c>
      <c r="V46" s="167">
        <v>4058.5</v>
      </c>
      <c r="W46" s="167">
        <v>116444</v>
      </c>
      <c r="Z46" s="198"/>
      <c r="AA46" s="197">
        <f t="shared" si="1"/>
        <v>845512.05</v>
      </c>
      <c r="AB46" s="197">
        <f t="shared" si="2"/>
        <v>94866.975000000006</v>
      </c>
      <c r="AC46" s="197">
        <f t="shared" si="3"/>
        <v>249118.86249999999</v>
      </c>
      <c r="AD46" s="197"/>
      <c r="AE46" s="197">
        <f t="shared" si="4"/>
        <v>192496.6875</v>
      </c>
    </row>
    <row r="47" spans="2:33" x14ac:dyDescent="0.2">
      <c r="B47" s="169">
        <f t="shared" si="0"/>
        <v>43305</v>
      </c>
      <c r="C47" s="168">
        <f ca="1">IF(B47="","",IFERROR(VLOOKUP(B47,$I$9:$K$1503,3,FALSE),0)+IFERROR(VLOOKUP(B47,$L$9:$N$1503,3,FALSE),0)+IFERROR(VLOOKUP(B47,$O$9:$Q$1503,3,FALSE),0)+IFERROR(VLOOKUP(B47,#REF!,3,FALSE),0)+IFERROR(VLOOKUP(B47,$R$9:$T$1503,3,FALSE),0))</f>
        <v>10017832</v>
      </c>
      <c r="F47" s="169">
        <v>43305</v>
      </c>
      <c r="G47" s="167">
        <v>4229.1333000000004</v>
      </c>
      <c r="I47" s="169">
        <v>43305</v>
      </c>
      <c r="J47" s="187">
        <v>4256.5</v>
      </c>
      <c r="K47" s="202">
        <v>6321156</v>
      </c>
      <c r="L47" s="169">
        <v>43305</v>
      </c>
      <c r="M47" s="187">
        <v>4265</v>
      </c>
      <c r="N47" s="168">
        <v>599679</v>
      </c>
      <c r="O47" s="169">
        <v>43305</v>
      </c>
      <c r="P47" s="187">
        <v>4263.5</v>
      </c>
      <c r="Q47" s="168">
        <v>1623055</v>
      </c>
      <c r="R47" s="169">
        <v>43305</v>
      </c>
      <c r="S47" s="187">
        <v>4214.848</v>
      </c>
      <c r="T47" s="168">
        <v>1473942</v>
      </c>
      <c r="U47" s="172">
        <v>43305</v>
      </c>
      <c r="V47" s="167">
        <v>4264</v>
      </c>
      <c r="W47" s="167">
        <v>202545</v>
      </c>
      <c r="Z47" s="198"/>
      <c r="AA47" s="197">
        <f t="shared" si="1"/>
        <v>845663.625</v>
      </c>
      <c r="AB47" s="197">
        <f t="shared" si="2"/>
        <v>95666.662500000006</v>
      </c>
      <c r="AC47" s="197">
        <f t="shared" si="3"/>
        <v>251609.71249999999</v>
      </c>
      <c r="AD47" s="199"/>
      <c r="AE47" s="197">
        <f t="shared" si="4"/>
        <v>195363.9375</v>
      </c>
      <c r="AF47" s="200"/>
      <c r="AG47" s="200"/>
    </row>
    <row r="48" spans="2:33" x14ac:dyDescent="0.2">
      <c r="B48" s="169">
        <f>IF(I48="","",I48)</f>
        <v>43306</v>
      </c>
      <c r="C48" s="168">
        <f ca="1">IF(B48="","",IFERROR(VLOOKUP(B48,$I$9:$K$1503,3,FALSE),0)+IFERROR(VLOOKUP(B48,$L$9:$N$1503,3,FALSE),0)+IFERROR(VLOOKUP(B48,$O$9:$Q$1503,3,FALSE),0)+IFERROR(VLOOKUP(B48,#REF!,3,FALSE),0)+IFERROR(VLOOKUP(B48,$R$9:$T$1503,3,FALSE),0))</f>
        <v>7428031</v>
      </c>
      <c r="F48" s="169">
        <v>43306</v>
      </c>
      <c r="G48" s="167">
        <v>4162.5640999999996</v>
      </c>
      <c r="I48" s="169">
        <v>43306</v>
      </c>
      <c r="J48" s="187">
        <v>4169.5</v>
      </c>
      <c r="K48" s="202">
        <v>4754873</v>
      </c>
      <c r="L48" s="169">
        <v>43306</v>
      </c>
      <c r="M48" s="187">
        <v>4171</v>
      </c>
      <c r="N48" s="168">
        <v>467134</v>
      </c>
      <c r="O48" s="169">
        <v>43306</v>
      </c>
      <c r="P48" s="187">
        <v>4170</v>
      </c>
      <c r="Q48" s="168">
        <v>1066701</v>
      </c>
      <c r="R48" s="169">
        <v>43306</v>
      </c>
      <c r="S48" s="187">
        <v>4160.5680000000002</v>
      </c>
      <c r="T48" s="168">
        <v>1139323</v>
      </c>
      <c r="U48" s="172">
        <v>43306</v>
      </c>
      <c r="V48" s="167">
        <v>4168.5</v>
      </c>
      <c r="W48" s="167">
        <v>175232</v>
      </c>
      <c r="Z48" s="198"/>
      <c r="AA48" s="197">
        <f t="shared" si="1"/>
        <v>885128.82499999995</v>
      </c>
      <c r="AB48" s="197">
        <f t="shared" si="2"/>
        <v>99011.8125</v>
      </c>
      <c r="AC48" s="197">
        <f t="shared" si="3"/>
        <v>258968.73749999999</v>
      </c>
      <c r="AD48" s="199"/>
      <c r="AE48" s="197">
        <f t="shared" si="4"/>
        <v>204760.625</v>
      </c>
      <c r="AF48" s="200"/>
      <c r="AG48" s="200"/>
    </row>
    <row r="49" spans="2:33" x14ac:dyDescent="0.2">
      <c r="B49" s="169">
        <f t="shared" si="0"/>
        <v>43307</v>
      </c>
      <c r="C49" s="168">
        <f ca="1">IF(B49="","",IFERROR(VLOOKUP(B49,$I$9:$K$1503,3,FALSE),0)+IFERROR(VLOOKUP(B49,$L$9:$N$1503,3,FALSE),0)+IFERROR(VLOOKUP(B49,$O$9:$Q$1503,3,FALSE),0)+IFERROR(VLOOKUP(B49,#REF!,3,FALSE),0)+IFERROR(VLOOKUP(B49,$R$9:$T$1503,3,FALSE),0))</f>
        <v>4742079</v>
      </c>
      <c r="F49" s="169">
        <v>43307</v>
      </c>
      <c r="G49" s="167">
        <v>4155.3626999999997</v>
      </c>
      <c r="I49" s="169">
        <v>43307</v>
      </c>
      <c r="J49" s="187">
        <v>4161</v>
      </c>
      <c r="K49" s="202">
        <v>3035449</v>
      </c>
      <c r="L49" s="169">
        <v>43307</v>
      </c>
      <c r="M49" s="187">
        <v>4166</v>
      </c>
      <c r="N49" s="168">
        <v>229445</v>
      </c>
      <c r="O49" s="169">
        <v>43307</v>
      </c>
      <c r="P49" s="187">
        <v>4167</v>
      </c>
      <c r="Q49" s="168">
        <v>720019</v>
      </c>
      <c r="R49" s="169">
        <v>43307</v>
      </c>
      <c r="S49" s="187">
        <v>4157.0069999999996</v>
      </c>
      <c r="T49" s="168">
        <v>757166</v>
      </c>
      <c r="U49" s="172">
        <v>43307</v>
      </c>
      <c r="V49" s="167">
        <v>4166</v>
      </c>
      <c r="W49" s="167">
        <v>103628</v>
      </c>
      <c r="Z49" s="198"/>
      <c r="AA49" s="197">
        <f t="shared" si="1"/>
        <v>891699.16249999998</v>
      </c>
      <c r="AB49" s="197">
        <f t="shared" si="2"/>
        <v>97123.875</v>
      </c>
      <c r="AC49" s="197">
        <f t="shared" si="3"/>
        <v>255828.85</v>
      </c>
      <c r="AD49" s="199"/>
      <c r="AE49" s="197">
        <f t="shared" si="4"/>
        <v>203273.55</v>
      </c>
      <c r="AF49" s="200"/>
      <c r="AG49" s="200"/>
    </row>
    <row r="50" spans="2:33" x14ac:dyDescent="0.2">
      <c r="B50" s="169">
        <f t="shared" si="0"/>
        <v>43308</v>
      </c>
      <c r="C50" s="168">
        <f ca="1">IF(B50="","",IFERROR(VLOOKUP(B50,$I$9:$K$1503,3,FALSE),0)+IFERROR(VLOOKUP(B50,$L$9:$N$1503,3,FALSE),0)+IFERROR(VLOOKUP(B50,$O$9:$Q$1503,3,FALSE),0)+IFERROR(VLOOKUP(B50,#REF!,3,FALSE),0)+IFERROR(VLOOKUP(B50,$R$9:$T$1503,3,FALSE),0))</f>
        <v>4526330</v>
      </c>
      <c r="F50" s="169">
        <v>43308</v>
      </c>
      <c r="G50" s="167">
        <v>4182.6094000000003</v>
      </c>
      <c r="I50" s="169">
        <v>43308</v>
      </c>
      <c r="J50" s="187">
        <v>4162</v>
      </c>
      <c r="K50" s="202">
        <v>2806420</v>
      </c>
      <c r="L50" s="169">
        <v>43308</v>
      </c>
      <c r="M50" s="187">
        <v>4157.5</v>
      </c>
      <c r="N50" s="168">
        <v>254698</v>
      </c>
      <c r="O50" s="169">
        <v>43308</v>
      </c>
      <c r="P50" s="187">
        <v>4159.5</v>
      </c>
      <c r="Q50" s="168">
        <v>981194</v>
      </c>
      <c r="R50" s="169">
        <v>43308</v>
      </c>
      <c r="S50" s="187">
        <v>4204.2550000000001</v>
      </c>
      <c r="T50" s="168">
        <v>484018</v>
      </c>
      <c r="U50" s="172">
        <v>43308</v>
      </c>
      <c r="V50" s="167">
        <v>4158.5</v>
      </c>
      <c r="W50" s="167">
        <v>117013</v>
      </c>
      <c r="Z50" s="198"/>
      <c r="AA50" s="197">
        <f t="shared" si="1"/>
        <v>883832.05</v>
      </c>
      <c r="AB50" s="197">
        <f t="shared" si="2"/>
        <v>96293.837499999994</v>
      </c>
      <c r="AC50" s="197">
        <f t="shared" si="3"/>
        <v>245045.1875</v>
      </c>
      <c r="AD50" s="199"/>
      <c r="AE50" s="197">
        <f t="shared" si="4"/>
        <v>204535.98749999999</v>
      </c>
      <c r="AF50" s="200"/>
      <c r="AG50" s="200"/>
    </row>
    <row r="51" spans="2:33" x14ac:dyDescent="0.2">
      <c r="B51" s="169">
        <f t="shared" si="0"/>
        <v>43311</v>
      </c>
      <c r="C51" s="168">
        <f ca="1">IF(B51="","",IFERROR(VLOOKUP(B51,$I$9:$K$1503,3,FALSE),0)+IFERROR(VLOOKUP(B51,$L$9:$N$1503,3,FALSE),0)+IFERROR(VLOOKUP(B51,$O$9:$Q$1503,3,FALSE),0)+IFERROR(VLOOKUP(B51,#REF!,3,FALSE),0)+IFERROR(VLOOKUP(B51,$R$9:$T$1503,3,FALSE),0))</f>
        <v>4068844</v>
      </c>
      <c r="F51" s="169">
        <v>43311</v>
      </c>
      <c r="G51" s="167">
        <v>4139.6196</v>
      </c>
      <c r="I51" s="169">
        <v>43311</v>
      </c>
      <c r="J51" s="187">
        <v>4149.5</v>
      </c>
      <c r="K51" s="202">
        <v>2349291</v>
      </c>
      <c r="L51" s="169">
        <v>43311</v>
      </c>
      <c r="M51" s="187">
        <v>4153</v>
      </c>
      <c r="N51" s="168">
        <v>245646</v>
      </c>
      <c r="O51" s="169">
        <v>43311</v>
      </c>
      <c r="P51" s="187">
        <v>4151.5</v>
      </c>
      <c r="Q51" s="168">
        <v>964760</v>
      </c>
      <c r="R51" s="169">
        <v>43311</v>
      </c>
      <c r="S51" s="187">
        <v>4112.0550000000003</v>
      </c>
      <c r="T51" s="168">
        <v>509147</v>
      </c>
      <c r="U51" s="172">
        <v>43311</v>
      </c>
      <c r="V51" s="167">
        <v>4151.5</v>
      </c>
      <c r="W51" s="167">
        <v>122555</v>
      </c>
      <c r="Z51" s="198"/>
      <c r="AA51" s="197">
        <f t="shared" si="1"/>
        <v>864830.58750000002</v>
      </c>
      <c r="AB51" s="197">
        <f t="shared" si="2"/>
        <v>93378.462499999994</v>
      </c>
      <c r="AC51" s="197">
        <f t="shared" si="3"/>
        <v>249390.85</v>
      </c>
      <c r="AD51" s="199"/>
      <c r="AE51" s="197">
        <f t="shared" si="4"/>
        <v>202093.16250000001</v>
      </c>
      <c r="AF51" s="200"/>
      <c r="AG51" s="200"/>
    </row>
    <row r="52" spans="2:33" x14ac:dyDescent="0.2">
      <c r="B52" s="169">
        <f t="shared" si="0"/>
        <v>43312</v>
      </c>
      <c r="C52" s="168">
        <f ca="1">IF(B52="","",IFERROR(VLOOKUP(B52,$I$9:$K$1503,3,FALSE),0)+IFERROR(VLOOKUP(B52,$L$9:$N$1503,3,FALSE),0)+IFERROR(VLOOKUP(B52,$O$9:$Q$1503,3,FALSE),0)+IFERROR(VLOOKUP(B52,#REF!,3,FALSE),0)+IFERROR(VLOOKUP(B52,$R$9:$T$1503,3,FALSE),0))</f>
        <v>4841749</v>
      </c>
      <c r="F52" s="169">
        <v>43312</v>
      </c>
      <c r="G52" s="167">
        <v>4183.0104000000001</v>
      </c>
      <c r="I52" s="169">
        <v>43312</v>
      </c>
      <c r="J52" s="187">
        <v>4196.5</v>
      </c>
      <c r="K52" s="202">
        <v>2976915</v>
      </c>
      <c r="L52" s="169">
        <v>43312</v>
      </c>
      <c r="M52" s="187">
        <v>4212</v>
      </c>
      <c r="N52" s="168">
        <v>352813</v>
      </c>
      <c r="O52" s="169">
        <v>43312</v>
      </c>
      <c r="P52" s="187">
        <v>4212.5</v>
      </c>
      <c r="Q52" s="168">
        <v>871328</v>
      </c>
      <c r="R52" s="169">
        <v>43312</v>
      </c>
      <c r="S52" s="187">
        <v>4195.6350000000002</v>
      </c>
      <c r="T52" s="168">
        <v>640693</v>
      </c>
      <c r="U52" s="172">
        <v>43312</v>
      </c>
      <c r="V52" s="167">
        <v>4212.5</v>
      </c>
      <c r="W52" s="167">
        <v>96555</v>
      </c>
      <c r="Z52" s="198"/>
      <c r="AA52" s="197">
        <f t="shared" si="1"/>
        <v>843537.25</v>
      </c>
      <c r="AB52" s="197">
        <f t="shared" si="2"/>
        <v>91813.387499999997</v>
      </c>
      <c r="AC52" s="197">
        <f t="shared" si="3"/>
        <v>243737.11249999999</v>
      </c>
      <c r="AD52" s="199"/>
      <c r="AE52" s="197">
        <f t="shared" si="4"/>
        <v>198856.38750000001</v>
      </c>
      <c r="AF52" s="200"/>
      <c r="AG52" s="200"/>
    </row>
    <row r="53" spans="2:33" x14ac:dyDescent="0.2">
      <c r="B53" s="169">
        <f t="shared" si="0"/>
        <v>43313</v>
      </c>
      <c r="C53" s="168">
        <f ca="1">IF(B53="","",IFERROR(VLOOKUP(B53,$I$9:$K$1503,3,FALSE),0)+IFERROR(VLOOKUP(B53,$L$9:$N$1503,3,FALSE),0)+IFERROR(VLOOKUP(B53,$O$9:$Q$1503,3,FALSE),0)+IFERROR(VLOOKUP(B53,#REF!,3,FALSE),0)+IFERROR(VLOOKUP(B53,$R$9:$T$1503,3,FALSE),0))</f>
        <v>9125771</v>
      </c>
      <c r="F53" s="169">
        <v>43313</v>
      </c>
      <c r="G53" s="167">
        <v>4046.0468000000001</v>
      </c>
      <c r="I53" s="169">
        <v>43313</v>
      </c>
      <c r="J53" s="187">
        <v>4054</v>
      </c>
      <c r="K53" s="202">
        <v>5470257</v>
      </c>
      <c r="L53" s="169">
        <v>43313</v>
      </c>
      <c r="M53" s="187">
        <v>4040.5</v>
      </c>
      <c r="N53" s="168">
        <v>702421</v>
      </c>
      <c r="O53" s="169">
        <v>43313</v>
      </c>
      <c r="P53" s="187">
        <v>4039</v>
      </c>
      <c r="Q53" s="168">
        <v>1833920</v>
      </c>
      <c r="R53" s="169">
        <v>43313</v>
      </c>
      <c r="S53" s="187">
        <v>4018.6550000000002</v>
      </c>
      <c r="T53" s="168">
        <v>1119173</v>
      </c>
      <c r="U53" s="172">
        <v>43313</v>
      </c>
      <c r="V53" s="167">
        <v>4039</v>
      </c>
      <c r="W53" s="167">
        <v>227929</v>
      </c>
      <c r="Z53" s="198"/>
      <c r="AA53" s="197">
        <f>AVERAGE(K33:K52)*25%</f>
        <v>807564.66249999998</v>
      </c>
      <c r="AB53" s="197">
        <f t="shared" si="2"/>
        <v>87087.774999999994</v>
      </c>
      <c r="AC53" s="197">
        <f t="shared" si="3"/>
        <v>237555.57500000001</v>
      </c>
      <c r="AD53" s="199"/>
      <c r="AE53" s="197">
        <f t="shared" si="4"/>
        <v>195174.78750000001</v>
      </c>
      <c r="AF53" s="200"/>
      <c r="AG53" s="200"/>
    </row>
    <row r="54" spans="2:33" x14ac:dyDescent="0.2">
      <c r="B54" s="169">
        <f t="shared" si="0"/>
        <v>43314</v>
      </c>
      <c r="C54" s="168">
        <f ca="1">IF(B54="","",IFERROR(VLOOKUP(B54,$I$9:$K$1503,3,FALSE),0)+IFERROR(VLOOKUP(B54,$L$9:$N$1503,3,FALSE),0)+IFERROR(VLOOKUP(B54,$O$9:$Q$1503,3,FALSE),0)+IFERROR(VLOOKUP(B54,#REF!,3,FALSE),0)+IFERROR(VLOOKUP(B54,$R$9:$T$1503,3,FALSE),0))</f>
        <v>12440496</v>
      </c>
      <c r="F54" s="169">
        <v>43314</v>
      </c>
      <c r="G54" s="167">
        <v>3917.4829</v>
      </c>
      <c r="I54" s="169">
        <v>43314</v>
      </c>
      <c r="J54" s="187">
        <v>3908</v>
      </c>
      <c r="K54" s="202">
        <v>8547749</v>
      </c>
      <c r="L54" s="169">
        <v>43314</v>
      </c>
      <c r="M54" s="187">
        <v>3916</v>
      </c>
      <c r="N54" s="168">
        <v>690872</v>
      </c>
      <c r="O54" s="169">
        <v>43314</v>
      </c>
      <c r="P54" s="187">
        <v>3916</v>
      </c>
      <c r="Q54" s="168">
        <v>1651041</v>
      </c>
      <c r="R54" s="169">
        <v>43314</v>
      </c>
      <c r="S54" s="187">
        <v>3952.7130000000002</v>
      </c>
      <c r="T54" s="168">
        <v>1550834</v>
      </c>
      <c r="U54" s="172">
        <v>43314</v>
      </c>
      <c r="V54" s="167">
        <v>3918</v>
      </c>
      <c r="W54" s="167">
        <v>219933</v>
      </c>
      <c r="Z54" s="198"/>
      <c r="AA54" s="197">
        <f>AVERAGE(K34:K53)*25%</f>
        <v>844300.72499999998</v>
      </c>
      <c r="AB54" s="197">
        <f t="shared" si="2"/>
        <v>91809.962499999994</v>
      </c>
      <c r="AC54" s="197">
        <f t="shared" si="3"/>
        <v>250844.57500000001</v>
      </c>
      <c r="AD54" s="199"/>
      <c r="AE54" s="197">
        <f t="shared" si="4"/>
        <v>200619.33749999999</v>
      </c>
      <c r="AF54" s="200"/>
      <c r="AG54" s="200"/>
    </row>
    <row r="55" spans="2:33" x14ac:dyDescent="0.2">
      <c r="B55" s="169">
        <f t="shared" si="0"/>
        <v>43315</v>
      </c>
      <c r="C55" s="168">
        <f ca="1">IF(B55="","",IFERROR(VLOOKUP(B55,$I$9:$K$1503,3,FALSE),0)+IFERROR(VLOOKUP(B55,$L$9:$N$1503,3,FALSE),0)+IFERROR(VLOOKUP(B55,$O$9:$Q$1503,3,FALSE),0)+IFERROR(VLOOKUP(B55,#REF!,3,FALSE),0)+IFERROR(VLOOKUP(B55,$R$9:$T$1503,3,FALSE),0))</f>
        <v>8005630</v>
      </c>
      <c r="F55" s="169">
        <v>43315</v>
      </c>
      <c r="G55" s="167">
        <v>3953.8697000000002</v>
      </c>
      <c r="I55" s="169">
        <v>43315</v>
      </c>
      <c r="J55" s="187">
        <v>3992</v>
      </c>
      <c r="K55" s="202">
        <v>4802891</v>
      </c>
      <c r="L55" s="169">
        <v>43315</v>
      </c>
      <c r="M55" s="187">
        <v>3995</v>
      </c>
      <c r="N55" s="168">
        <v>581087</v>
      </c>
      <c r="O55" s="169">
        <v>43315</v>
      </c>
      <c r="P55" s="187">
        <v>3995</v>
      </c>
      <c r="Q55" s="168">
        <v>1423397</v>
      </c>
      <c r="R55" s="169">
        <v>43315</v>
      </c>
      <c r="S55" s="187">
        <v>3981.3470000000002</v>
      </c>
      <c r="T55" s="168">
        <v>1198255</v>
      </c>
      <c r="U55" s="172">
        <v>43315</v>
      </c>
      <c r="V55" s="167">
        <v>3997</v>
      </c>
      <c r="W55" s="167">
        <v>205907</v>
      </c>
      <c r="Z55" s="198"/>
      <c r="AA55" s="197">
        <f>AVERAGE(K35:K54)*25%</f>
        <v>917705.65</v>
      </c>
      <c r="AB55" s="197">
        <f t="shared" si="2"/>
        <v>95975.862500000003</v>
      </c>
      <c r="AC55" s="197">
        <f t="shared" si="3"/>
        <v>262496.11249999999</v>
      </c>
      <c r="AD55" s="199"/>
      <c r="AE55" s="197">
        <f t="shared" si="4"/>
        <v>213093.23749999999</v>
      </c>
      <c r="AF55" s="200"/>
      <c r="AG55" s="200"/>
    </row>
    <row r="56" spans="2:33" x14ac:dyDescent="0.2">
      <c r="B56" s="169">
        <f t="shared" si="0"/>
        <v>43318</v>
      </c>
      <c r="C56" s="168">
        <f ca="1">IF(B56="","",IFERROR(VLOOKUP(B56,$I$9:$K$1503,3,FALSE),0)+IFERROR(VLOOKUP(B56,$L$9:$N$1503,3,FALSE),0)+IFERROR(VLOOKUP(B56,$O$9:$Q$1503,3,FALSE),0)+IFERROR(VLOOKUP(B56,#REF!,3,FALSE),0)+IFERROR(VLOOKUP(B56,$R$9:$T$1503,3,FALSE),0))</f>
        <v>7808865</v>
      </c>
      <c r="F56" s="169">
        <v>43318</v>
      </c>
      <c r="G56" s="167">
        <v>3920.5104999999999</v>
      </c>
      <c r="I56" s="169">
        <v>43318</v>
      </c>
      <c r="J56" s="187">
        <v>3923</v>
      </c>
      <c r="K56" s="202">
        <v>5635880</v>
      </c>
      <c r="L56" s="169">
        <v>43318</v>
      </c>
      <c r="M56" s="187">
        <v>3921.5</v>
      </c>
      <c r="N56" s="168">
        <v>428540</v>
      </c>
      <c r="O56" s="169">
        <v>43318</v>
      </c>
      <c r="P56" s="187">
        <v>3922.5</v>
      </c>
      <c r="Q56" s="168">
        <v>1017551</v>
      </c>
      <c r="R56" s="169">
        <v>43318</v>
      </c>
      <c r="S56" s="187">
        <v>3916.8809999999999</v>
      </c>
      <c r="T56" s="168">
        <v>726894</v>
      </c>
      <c r="U56" s="172">
        <v>43318</v>
      </c>
      <c r="V56" s="167">
        <v>3920.5</v>
      </c>
      <c r="W56" s="167">
        <v>172143</v>
      </c>
      <c r="Z56" s="198"/>
      <c r="AA56" s="197">
        <f>AVERAGE(K36:K55)*25%</f>
        <v>943389.02500000002</v>
      </c>
      <c r="AB56" s="197">
        <f t="shared" si="2"/>
        <v>97984.25</v>
      </c>
      <c r="AC56" s="197">
        <f t="shared" si="3"/>
        <v>267023.05</v>
      </c>
      <c r="AD56" s="199"/>
      <c r="AE56" s="197">
        <f t="shared" si="4"/>
        <v>219287.92499999999</v>
      </c>
      <c r="AF56" s="200"/>
      <c r="AG56" s="200"/>
    </row>
    <row r="57" spans="2:33" x14ac:dyDescent="0.2">
      <c r="B57" s="169">
        <f t="shared" si="0"/>
        <v>43319</v>
      </c>
      <c r="C57" s="168">
        <f ca="1">IF(B57="","",IFERROR(VLOOKUP(B57,$I$9:$K$1503,3,FALSE),0)+IFERROR(VLOOKUP(B57,$L$9:$N$1503,3,FALSE),0)+IFERROR(VLOOKUP(B57,$O$9:$Q$1503,3,FALSE),0)+IFERROR(VLOOKUP(B57,#REF!,3,FALSE),0)+IFERROR(VLOOKUP(B57,$R$9:$T$1503,3,FALSE),0))</f>
        <v>6301466</v>
      </c>
      <c r="F57" s="169">
        <v>43319</v>
      </c>
      <c r="G57" s="167">
        <v>3992.6658000000002</v>
      </c>
      <c r="I57" s="169">
        <v>43319</v>
      </c>
      <c r="J57" s="187">
        <v>3962</v>
      </c>
      <c r="K57" s="202">
        <v>4045876</v>
      </c>
      <c r="L57" s="169">
        <v>43319</v>
      </c>
      <c r="M57" s="187">
        <v>3973</v>
      </c>
      <c r="N57" s="168">
        <v>468402</v>
      </c>
      <c r="O57" s="169">
        <v>43319</v>
      </c>
      <c r="P57" s="187">
        <v>3973</v>
      </c>
      <c r="Q57" s="168">
        <v>917546</v>
      </c>
      <c r="R57" s="169">
        <v>43319</v>
      </c>
      <c r="S57" s="187">
        <v>3972.2750000000001</v>
      </c>
      <c r="T57" s="168">
        <v>869642</v>
      </c>
      <c r="U57" s="172">
        <v>43319</v>
      </c>
      <c r="V57" s="167">
        <v>3972.5</v>
      </c>
      <c r="W57" s="167">
        <v>167975</v>
      </c>
      <c r="Z57" s="198"/>
      <c r="AA57" s="197">
        <f>AVERAGE(K37:K56)*25%</f>
        <v>977421.46250000002</v>
      </c>
      <c r="AB57" s="197">
        <f t="shared" si="2"/>
        <v>100774.02499999999</v>
      </c>
      <c r="AC57" s="197">
        <f t="shared" si="3"/>
        <v>267154.9375</v>
      </c>
      <c r="AD57" s="199"/>
      <c r="AE57" s="197">
        <f t="shared" si="4"/>
        <v>219227.6875</v>
      </c>
      <c r="AF57" s="200"/>
      <c r="AG57" s="200"/>
    </row>
    <row r="58" spans="2:33" x14ac:dyDescent="0.2">
      <c r="B58" s="169">
        <f>IF(I58="","",I58)</f>
        <v>43320</v>
      </c>
      <c r="C58" s="168">
        <f ca="1">IF(B58="","",IFERROR(VLOOKUP(B58,$I$9:$K$1503,3,FALSE),0)+IFERROR(VLOOKUP(B58,$L$9:$N$1503,3,FALSE),0)+IFERROR(VLOOKUP(B58,$O$9:$Q$1503,3,FALSE),0)+IFERROR(VLOOKUP(B58,#REF!,3,FALSE),0)+IFERROR(VLOOKUP(B58,$R$9:$T$1503,3,FALSE),0))</f>
        <v>6361311</v>
      </c>
      <c r="F58" s="169">
        <v>43320</v>
      </c>
      <c r="G58" s="167">
        <v>3962.4784</v>
      </c>
      <c r="I58" s="169">
        <v>43320</v>
      </c>
      <c r="J58" s="187">
        <v>3952</v>
      </c>
      <c r="K58" s="202">
        <v>3649931</v>
      </c>
      <c r="L58" s="169">
        <v>43320</v>
      </c>
      <c r="M58" s="187">
        <v>3947.5</v>
      </c>
      <c r="N58" s="168">
        <v>505714</v>
      </c>
      <c r="O58" s="169">
        <v>43320</v>
      </c>
      <c r="P58" s="187">
        <v>3947.5</v>
      </c>
      <c r="Q58" s="168">
        <v>1066363</v>
      </c>
      <c r="R58" s="169">
        <v>43320</v>
      </c>
      <c r="S58" s="187">
        <v>3954.16</v>
      </c>
      <c r="T58" s="168">
        <v>1139303</v>
      </c>
      <c r="U58" s="172">
        <v>43320</v>
      </c>
      <c r="V58" s="167">
        <v>3950.5</v>
      </c>
      <c r="W58" s="167">
        <v>131057</v>
      </c>
      <c r="Z58" s="198"/>
      <c r="AA58" s="197">
        <f t="shared" ref="AA58:AA87" si="5">AVERAGE(K38:K57)*25%</f>
        <v>995049.86250000005</v>
      </c>
      <c r="AB58" s="197">
        <f t="shared" si="2"/>
        <v>103485.6</v>
      </c>
      <c r="AC58" s="197">
        <f t="shared" si="3"/>
        <v>266932.55</v>
      </c>
      <c r="AD58" s="199"/>
      <c r="AE58" s="197">
        <f t="shared" si="4"/>
        <v>223439.98749999999</v>
      </c>
    </row>
    <row r="59" spans="2:33" x14ac:dyDescent="0.2">
      <c r="B59" s="169">
        <f t="shared" si="0"/>
        <v>43321</v>
      </c>
      <c r="C59" s="168">
        <f ca="1">IF(B59="","",IFERROR(VLOOKUP(B59,$I$9:$K$1503,3,FALSE),0)+IFERROR(VLOOKUP(B59,$L$9:$N$1503,3,FALSE),0)+IFERROR(VLOOKUP(B59,$O$9:$Q$1503,3,FALSE),0)+IFERROR(VLOOKUP(B59,#REF!,3,FALSE),0)+IFERROR(VLOOKUP(B59,$R$9:$T$1503,3,FALSE),0))</f>
        <v>6660978</v>
      </c>
      <c r="F59" s="169">
        <v>43321</v>
      </c>
      <c r="G59" s="167">
        <v>3892.0088999999998</v>
      </c>
      <c r="I59" s="169">
        <v>43321</v>
      </c>
      <c r="J59" s="187">
        <v>3881.5</v>
      </c>
      <c r="K59" s="202">
        <v>3835755</v>
      </c>
      <c r="L59" s="169">
        <v>43321</v>
      </c>
      <c r="M59" s="187">
        <v>3884.5</v>
      </c>
      <c r="N59" s="168">
        <v>479020</v>
      </c>
      <c r="O59" s="169">
        <v>43321</v>
      </c>
      <c r="P59" s="187">
        <v>3884</v>
      </c>
      <c r="Q59" s="168">
        <v>1173109</v>
      </c>
      <c r="R59" s="169">
        <v>43321</v>
      </c>
      <c r="S59" s="187">
        <v>3894.596</v>
      </c>
      <c r="T59" s="168">
        <v>1173094</v>
      </c>
      <c r="U59" s="172">
        <v>43321</v>
      </c>
      <c r="V59" s="167">
        <v>3885</v>
      </c>
      <c r="W59" s="167">
        <v>217890</v>
      </c>
      <c r="Z59" s="198"/>
      <c r="AA59" s="197">
        <f t="shared" si="5"/>
        <v>986180.125</v>
      </c>
      <c r="AB59" s="197">
        <f t="shared" si="2"/>
        <v>104143.46249999999</v>
      </c>
      <c r="AC59" s="197">
        <f t="shared" si="3"/>
        <v>262366.4375</v>
      </c>
      <c r="AD59" s="199"/>
      <c r="AE59" s="197">
        <f t="shared" si="4"/>
        <v>225965.35</v>
      </c>
    </row>
    <row r="60" spans="2:33" x14ac:dyDescent="0.2">
      <c r="B60" s="169">
        <f>IF(I60="","",I60)</f>
        <v>43322</v>
      </c>
      <c r="C60" s="168">
        <f ca="1">IF(B60="","",IFERROR(VLOOKUP(B60,$I$9:$K$1503,3,FALSE),0)+IFERROR(VLOOKUP(B60,$L$9:$N$1503,3,FALSE),0)+IFERROR(VLOOKUP(B60,$O$9:$Q$1503,3,FALSE),0)+IFERROR(VLOOKUP(B60,#REF!,3,FALSE),0)+IFERROR(VLOOKUP(B60,$R$9:$T$1503,3,FALSE),0))</f>
        <v>7773794</v>
      </c>
      <c r="F60" s="169">
        <v>43322</v>
      </c>
      <c r="G60" s="167">
        <v>3811.2096000000001</v>
      </c>
      <c r="I60" s="169">
        <v>43322</v>
      </c>
      <c r="J60" s="187">
        <v>3803</v>
      </c>
      <c r="K60" s="202">
        <v>5842022</v>
      </c>
      <c r="L60" s="169">
        <v>43322</v>
      </c>
      <c r="M60" s="187">
        <v>3808.5</v>
      </c>
      <c r="N60" s="168">
        <v>419444</v>
      </c>
      <c r="O60" s="169">
        <v>43322</v>
      </c>
      <c r="P60" s="187">
        <v>3807.5</v>
      </c>
      <c r="Q60" s="168">
        <v>922143</v>
      </c>
      <c r="R60" s="169">
        <v>43322</v>
      </c>
      <c r="S60" s="187">
        <v>3812.681</v>
      </c>
      <c r="T60" s="168">
        <v>590185</v>
      </c>
      <c r="U60" s="172">
        <v>43322</v>
      </c>
      <c r="V60" s="167">
        <v>3806.5</v>
      </c>
      <c r="W60" s="167">
        <v>242742</v>
      </c>
      <c r="Z60" s="198"/>
      <c r="AA60" s="197">
        <f t="shared" si="5"/>
        <v>993324</v>
      </c>
      <c r="AB60" s="197">
        <f t="shared" si="2"/>
        <v>104357.3125</v>
      </c>
      <c r="AC60" s="197">
        <f t="shared" si="3"/>
        <v>266616.65000000002</v>
      </c>
      <c r="AD60" s="199"/>
      <c r="AE60" s="197">
        <f t="shared" si="4"/>
        <v>226816.65</v>
      </c>
    </row>
    <row r="61" spans="2:33" x14ac:dyDescent="0.2">
      <c r="B61" s="169">
        <f>IF(I61="","",I61)</f>
        <v>43325</v>
      </c>
      <c r="C61" s="168">
        <f ca="1">IF(B61="","",IFERROR(VLOOKUP(B61,$I$9:$K$1503,3,FALSE),0)+IFERROR(VLOOKUP(B61,$L$9:$N$1503,3,FALSE),0)+IFERROR(VLOOKUP(B61,$O$9:$Q$1503,3,FALSE),0)+IFERROR(VLOOKUP(B61,#REF!,3,FALSE),0)+IFERROR(VLOOKUP(B61,$R$9:$T$1503,3,FALSE),0))</f>
        <v>3748256</v>
      </c>
      <c r="F61" s="169">
        <v>43325</v>
      </c>
      <c r="G61" s="167">
        <v>3817.1532000000002</v>
      </c>
      <c r="I61" s="169">
        <v>43325</v>
      </c>
      <c r="J61" s="187">
        <v>3823.5</v>
      </c>
      <c r="K61" s="202">
        <v>2436016</v>
      </c>
      <c r="L61" s="169">
        <v>43325</v>
      </c>
      <c r="M61" s="187">
        <v>3822.5</v>
      </c>
      <c r="N61" s="168">
        <v>287010</v>
      </c>
      <c r="O61" s="169">
        <v>43325</v>
      </c>
      <c r="P61" s="187">
        <v>3822.5</v>
      </c>
      <c r="Q61" s="168">
        <v>562166</v>
      </c>
      <c r="R61" s="169">
        <v>43325</v>
      </c>
      <c r="S61" s="187">
        <v>3823.473</v>
      </c>
      <c r="T61" s="168">
        <v>463064</v>
      </c>
      <c r="U61" s="172">
        <v>43325</v>
      </c>
      <c r="V61" s="167">
        <v>3821.5</v>
      </c>
      <c r="W61" s="167">
        <v>137792</v>
      </c>
      <c r="Z61" s="198"/>
      <c r="AA61" s="197">
        <f t="shared" si="5"/>
        <v>1034726.275</v>
      </c>
      <c r="AB61" s="197">
        <f t="shared" si="2"/>
        <v>106946.35</v>
      </c>
      <c r="AC61" s="197">
        <f t="shared" si="3"/>
        <v>272300.96250000002</v>
      </c>
      <c r="AD61" s="199"/>
      <c r="AE61" s="197">
        <f t="shared" si="4"/>
        <v>227400.53750000001</v>
      </c>
    </row>
    <row r="62" spans="2:33" x14ac:dyDescent="0.2">
      <c r="B62" s="169">
        <f t="shared" si="0"/>
        <v>43326</v>
      </c>
      <c r="C62" s="168">
        <f ca="1">IF(B62="","",IFERROR(VLOOKUP(B62,$I$9:$K$1503,3,FALSE),0)+IFERROR(VLOOKUP(B62,$L$9:$N$1503,3,FALSE),0)+IFERROR(VLOOKUP(B62,$O$9:$Q$1503,3,FALSE),0)+IFERROR(VLOOKUP(B62,#REF!,3,FALSE),0)+IFERROR(VLOOKUP(B62,$R$9:$T$1503,3,FALSE),0))</f>
        <v>5408934</v>
      </c>
      <c r="F62" s="169">
        <v>43326</v>
      </c>
      <c r="G62" s="167">
        <v>3780.23</v>
      </c>
      <c r="I62" s="169">
        <v>43326</v>
      </c>
      <c r="J62" s="187">
        <v>3775</v>
      </c>
      <c r="K62" s="202">
        <v>3450686</v>
      </c>
      <c r="L62" s="169">
        <v>43326</v>
      </c>
      <c r="M62" s="187">
        <v>3783</v>
      </c>
      <c r="N62" s="168">
        <v>395980</v>
      </c>
      <c r="O62" s="169">
        <v>43326</v>
      </c>
      <c r="P62" s="187">
        <v>3783</v>
      </c>
      <c r="Q62" s="168">
        <v>842375</v>
      </c>
      <c r="R62" s="169">
        <v>43326</v>
      </c>
      <c r="S62" s="187">
        <v>3780.62</v>
      </c>
      <c r="T62" s="168">
        <v>719893</v>
      </c>
      <c r="U62" s="172">
        <v>43326</v>
      </c>
      <c r="V62" s="167">
        <v>3783.5</v>
      </c>
      <c r="W62" s="167">
        <v>105621</v>
      </c>
      <c r="Z62" s="198"/>
      <c r="AA62" s="197">
        <f t="shared" si="5"/>
        <v>1038733.425</v>
      </c>
      <c r="AB62" s="197">
        <f t="shared" si="2"/>
        <v>108716.5</v>
      </c>
      <c r="AC62" s="197">
        <f t="shared" si="3"/>
        <v>271344.51250000001</v>
      </c>
      <c r="AD62" s="199"/>
      <c r="AE62" s="197">
        <f t="shared" si="4"/>
        <v>227691.55</v>
      </c>
    </row>
    <row r="63" spans="2:33" x14ac:dyDescent="0.2">
      <c r="B63" s="169">
        <f t="shared" si="0"/>
        <v>43327</v>
      </c>
      <c r="C63" s="168">
        <f ca="1">IF(B63="","",IFERROR(VLOOKUP(B63,$I$9:$K$1503,3,FALSE),0)+IFERROR(VLOOKUP(B63,$L$9:$N$1503,3,FALSE),0)+IFERROR(VLOOKUP(B63,$O$9:$Q$1503,3,FALSE),0)+IFERROR(VLOOKUP(B63,#REF!,3,FALSE),0)+IFERROR(VLOOKUP(B63,$R$9:$T$1503,3,FALSE),0))</f>
        <v>7989001</v>
      </c>
      <c r="F63" s="169">
        <v>43327</v>
      </c>
      <c r="G63" s="167">
        <v>3672.2716999999998</v>
      </c>
      <c r="I63" s="169">
        <v>43327</v>
      </c>
      <c r="J63" s="187">
        <v>3649.5</v>
      </c>
      <c r="K63" s="202">
        <v>5030907</v>
      </c>
      <c r="L63" s="169">
        <v>43327</v>
      </c>
      <c r="M63" s="187">
        <v>3643.5</v>
      </c>
      <c r="N63" s="168">
        <v>530404</v>
      </c>
      <c r="O63" s="169">
        <v>43327</v>
      </c>
      <c r="P63" s="187">
        <v>3643</v>
      </c>
      <c r="Q63" s="168">
        <v>1404461</v>
      </c>
      <c r="R63" s="169">
        <v>43327</v>
      </c>
      <c r="S63" s="187">
        <v>3658.2730000000001</v>
      </c>
      <c r="T63" s="168">
        <v>1023229</v>
      </c>
      <c r="U63" s="172">
        <v>43327</v>
      </c>
      <c r="V63" s="167">
        <v>3642</v>
      </c>
      <c r="W63" s="167">
        <v>196907</v>
      </c>
      <c r="Z63" s="198"/>
      <c r="AA63" s="197">
        <f t="shared" si="5"/>
        <v>1047110.875</v>
      </c>
      <c r="AB63" s="197">
        <f t="shared" si="2"/>
        <v>111090.9375</v>
      </c>
      <c r="AC63" s="197">
        <f t="shared" si="3"/>
        <v>273994.34999999998</v>
      </c>
      <c r="AD63" s="199"/>
      <c r="AE63" s="197">
        <f t="shared" si="4"/>
        <v>230080.82500000001</v>
      </c>
    </row>
    <row r="64" spans="2:33" x14ac:dyDescent="0.2">
      <c r="B64" s="169">
        <f t="shared" si="0"/>
        <v>43328</v>
      </c>
      <c r="C64" s="168">
        <f ca="1">IF(B64="","",IFERROR(VLOOKUP(B64,$I$9:$K$1503,3,FALSE),0)+IFERROR(VLOOKUP(B64,$L$9:$N$1503,3,FALSE),0)+IFERROR(VLOOKUP(B64,$O$9:$Q$1503,3,FALSE),0)+IFERROR(VLOOKUP(B64,#REF!,3,FALSE),0)+IFERROR(VLOOKUP(B64,$R$9:$T$1503,3,FALSE),0))</f>
        <v>5593275</v>
      </c>
      <c r="F64" s="169">
        <v>43328</v>
      </c>
      <c r="G64" s="167">
        <v>3703.1271000000002</v>
      </c>
      <c r="I64" s="169">
        <v>43328</v>
      </c>
      <c r="J64" s="187">
        <v>3689.5</v>
      </c>
      <c r="K64" s="202">
        <v>3700056</v>
      </c>
      <c r="L64" s="169">
        <v>43328</v>
      </c>
      <c r="M64" s="187">
        <v>3691</v>
      </c>
      <c r="N64" s="168">
        <v>337648</v>
      </c>
      <c r="O64" s="169">
        <v>43328</v>
      </c>
      <c r="P64" s="187">
        <v>3692</v>
      </c>
      <c r="Q64" s="168">
        <v>876316</v>
      </c>
      <c r="R64" s="169">
        <v>43328</v>
      </c>
      <c r="S64" s="187">
        <v>3707.7649999999999</v>
      </c>
      <c r="T64" s="168">
        <v>679255</v>
      </c>
      <c r="U64" s="172">
        <v>43328</v>
      </c>
      <c r="V64" s="167">
        <v>3693</v>
      </c>
      <c r="W64" s="167">
        <v>131812</v>
      </c>
      <c r="Z64" s="198"/>
      <c r="AA64" s="197">
        <f t="shared" si="5"/>
        <v>1069004.7</v>
      </c>
      <c r="AB64" s="197">
        <f t="shared" si="2"/>
        <v>113408.0125</v>
      </c>
      <c r="AC64" s="197">
        <f t="shared" si="3"/>
        <v>279643.17499999999</v>
      </c>
      <c r="AD64" s="199"/>
      <c r="AE64" s="197">
        <f t="shared" si="4"/>
        <v>230935.1875</v>
      </c>
    </row>
    <row r="65" spans="2:31" x14ac:dyDescent="0.2">
      <c r="B65" s="169">
        <f t="shared" si="0"/>
        <v>43329</v>
      </c>
      <c r="C65" s="168">
        <f ca="1">IF(B65="","",IFERROR(VLOOKUP(B65,$I$9:$K$1503,3,FALSE),0)+IFERROR(VLOOKUP(B65,$L$9:$N$1503,3,FALSE),0)+IFERROR(VLOOKUP(B65,$O$9:$Q$1503,3,FALSE),0)+IFERROR(VLOOKUP(B65,#REF!,3,FALSE),0)+IFERROR(VLOOKUP(B65,$R$9:$T$1503,3,FALSE),0))</f>
        <v>4939241</v>
      </c>
      <c r="F65" s="169">
        <v>43329</v>
      </c>
      <c r="G65" s="167">
        <v>3688.6035000000002</v>
      </c>
      <c r="I65" s="169">
        <v>43329</v>
      </c>
      <c r="J65" s="187">
        <v>3706</v>
      </c>
      <c r="K65" s="202">
        <v>3192820</v>
      </c>
      <c r="L65" s="169">
        <v>43329</v>
      </c>
      <c r="M65" s="187">
        <v>3698.5</v>
      </c>
      <c r="N65" s="168">
        <v>237433</v>
      </c>
      <c r="O65" s="169">
        <v>43329</v>
      </c>
      <c r="P65" s="187">
        <v>3699.5</v>
      </c>
      <c r="Q65" s="168">
        <v>766339</v>
      </c>
      <c r="R65" s="169">
        <v>43329</v>
      </c>
      <c r="S65" s="187">
        <v>3700.3319999999999</v>
      </c>
      <c r="T65" s="168">
        <v>742649</v>
      </c>
      <c r="U65" s="172">
        <v>43329</v>
      </c>
      <c r="V65" s="167">
        <v>3698.5</v>
      </c>
      <c r="W65" s="167">
        <v>119393</v>
      </c>
      <c r="Z65" s="198"/>
      <c r="AA65" s="197">
        <f t="shared" si="5"/>
        <v>1069485.8374999999</v>
      </c>
      <c r="AB65" s="197">
        <f t="shared" si="2"/>
        <v>112920.35</v>
      </c>
      <c r="AC65" s="197">
        <f t="shared" si="3"/>
        <v>275708.375</v>
      </c>
      <c r="AD65" s="199"/>
      <c r="AE65" s="197">
        <f t="shared" si="4"/>
        <v>229393.11249999999</v>
      </c>
    </row>
    <row r="66" spans="2:31" x14ac:dyDescent="0.2">
      <c r="B66" s="169">
        <f t="shared" si="0"/>
        <v>43332</v>
      </c>
      <c r="C66" s="168">
        <f ca="1">IF(B66="","",IFERROR(VLOOKUP(B66,$I$9:$K$1503,3,FALSE),0)+IFERROR(VLOOKUP(B66,$L$9:$N$1503,3,FALSE),0)+IFERROR(VLOOKUP(B66,$O$9:$Q$1503,3,FALSE),0)+IFERROR(VLOOKUP(B66,#REF!,3,FALSE),0)+IFERROR(VLOOKUP(B66,$R$9:$T$1503,3,FALSE),0))</f>
        <v>5407337</v>
      </c>
      <c r="F66" s="169">
        <v>43332</v>
      </c>
      <c r="G66" s="167">
        <v>3743.8474999999999</v>
      </c>
      <c r="I66" s="169">
        <v>43332</v>
      </c>
      <c r="J66" s="187">
        <v>3717.5</v>
      </c>
      <c r="K66" s="202">
        <v>3854429</v>
      </c>
      <c r="L66" s="169">
        <v>43332</v>
      </c>
      <c r="M66" s="187">
        <v>3730</v>
      </c>
      <c r="N66" s="168">
        <v>288729</v>
      </c>
      <c r="O66" s="169">
        <v>43332</v>
      </c>
      <c r="P66" s="187">
        <v>3731</v>
      </c>
      <c r="Q66" s="168">
        <v>829067</v>
      </c>
      <c r="R66" s="169">
        <v>43332</v>
      </c>
      <c r="S66" s="187">
        <v>3755.9360000000001</v>
      </c>
      <c r="T66" s="168">
        <v>435112</v>
      </c>
      <c r="U66" s="172">
        <v>43332</v>
      </c>
      <c r="V66" s="167">
        <v>3731</v>
      </c>
      <c r="W66" s="167">
        <v>143229</v>
      </c>
      <c r="Z66" s="198"/>
      <c r="AA66" s="197">
        <f t="shared" si="5"/>
        <v>1057331.8</v>
      </c>
      <c r="AB66" s="197">
        <f t="shared" si="2"/>
        <v>107879.7</v>
      </c>
      <c r="AC66" s="197">
        <f t="shared" si="3"/>
        <v>269662.86249999999</v>
      </c>
      <c r="AD66" s="199"/>
      <c r="AE66" s="197">
        <f t="shared" si="4"/>
        <v>220122.88750000001</v>
      </c>
    </row>
    <row r="67" spans="2:31" x14ac:dyDescent="0.2">
      <c r="B67" s="169">
        <f t="shared" si="0"/>
        <v>43333</v>
      </c>
      <c r="C67" s="168">
        <f ca="1">IF(B67="","",IFERROR(VLOOKUP(B67,$I$9:$K$1503,3,FALSE),0)+IFERROR(VLOOKUP(B67,$L$9:$N$1503,3,FALSE),0)+IFERROR(VLOOKUP(B67,$O$9:$Q$1503,3,FALSE),0)+IFERROR(VLOOKUP(B67,#REF!,3,FALSE),0)+IFERROR(VLOOKUP(B67,$R$9:$T$1503,3,FALSE),0))</f>
        <v>6742905</v>
      </c>
      <c r="F67" s="169">
        <v>43333</v>
      </c>
      <c r="G67" s="167">
        <v>3682.0248999999999</v>
      </c>
      <c r="I67" s="169">
        <v>43333</v>
      </c>
      <c r="J67" s="187">
        <v>3667</v>
      </c>
      <c r="K67" s="202">
        <v>3301713</v>
      </c>
      <c r="L67" s="169">
        <v>43333</v>
      </c>
      <c r="M67" s="187">
        <v>3669</v>
      </c>
      <c r="N67" s="168">
        <v>378674</v>
      </c>
      <c r="O67" s="169">
        <v>43333</v>
      </c>
      <c r="P67" s="187">
        <v>3669</v>
      </c>
      <c r="Q67" s="168">
        <v>1133577</v>
      </c>
      <c r="R67" s="169">
        <v>43333</v>
      </c>
      <c r="S67" s="187">
        <v>3681.5749999999998</v>
      </c>
      <c r="T67" s="168">
        <v>1928941</v>
      </c>
      <c r="U67" s="172">
        <v>43333</v>
      </c>
      <c r="V67" s="167">
        <v>3667.5</v>
      </c>
      <c r="W67" s="167">
        <v>182555</v>
      </c>
      <c r="Z67" s="198"/>
      <c r="AA67" s="197">
        <f t="shared" si="5"/>
        <v>1071742.2375</v>
      </c>
      <c r="AB67" s="197">
        <f t="shared" si="2"/>
        <v>106276.4875</v>
      </c>
      <c r="AC67" s="197">
        <f t="shared" si="3"/>
        <v>268910.63750000001</v>
      </c>
      <c r="AD67" s="199"/>
      <c r="AE67" s="197">
        <f t="shared" si="4"/>
        <v>217935.88750000001</v>
      </c>
    </row>
    <row r="68" spans="2:31" x14ac:dyDescent="0.2">
      <c r="B68" s="169">
        <f t="shared" si="0"/>
        <v>43334</v>
      </c>
      <c r="C68" s="168">
        <f ca="1">IF(B68="","",IFERROR(VLOOKUP(B68,$I$9:$K$1503,3,FALSE),0)+IFERROR(VLOOKUP(B68,$L$9:$N$1503,3,FALSE),0)+IFERROR(VLOOKUP(B68,$O$9:$Q$1503,3,FALSE),0)+IFERROR(VLOOKUP(B68,#REF!,3,FALSE),0)+IFERROR(VLOOKUP(B68,$R$9:$T$1503,3,FALSE),0))</f>
        <v>6094939</v>
      </c>
      <c r="F68" s="169">
        <v>43334</v>
      </c>
      <c r="G68" s="167">
        <v>3685.5650999999998</v>
      </c>
      <c r="I68" s="169">
        <v>43334</v>
      </c>
      <c r="J68" s="187">
        <v>3697</v>
      </c>
      <c r="K68" s="202">
        <v>4251455</v>
      </c>
      <c r="L68" s="169">
        <v>43334</v>
      </c>
      <c r="M68" s="187">
        <v>3697.5</v>
      </c>
      <c r="N68" s="168">
        <v>300036</v>
      </c>
      <c r="O68" s="169">
        <v>43334</v>
      </c>
      <c r="P68" s="187">
        <v>3697</v>
      </c>
      <c r="Q68" s="168">
        <v>1032533</v>
      </c>
      <c r="R68" s="169">
        <v>43334</v>
      </c>
      <c r="S68" s="187">
        <v>3666.723</v>
      </c>
      <c r="T68" s="168">
        <v>510915</v>
      </c>
      <c r="U68" s="172">
        <v>43334</v>
      </c>
      <c r="V68" s="167">
        <v>3697.5</v>
      </c>
      <c r="W68" s="167">
        <v>159718</v>
      </c>
      <c r="Z68" s="198"/>
      <c r="AA68" s="197">
        <f t="shared" si="5"/>
        <v>1033999.2</v>
      </c>
      <c r="AB68" s="197">
        <f t="shared" si="2"/>
        <v>103513.925</v>
      </c>
      <c r="AC68" s="197">
        <f t="shared" si="3"/>
        <v>262792.16249999998</v>
      </c>
      <c r="AD68" s="199"/>
      <c r="AE68" s="197">
        <f t="shared" si="4"/>
        <v>223623.375</v>
      </c>
    </row>
    <row r="69" spans="2:31" x14ac:dyDescent="0.2">
      <c r="B69" s="169">
        <f t="shared" si="0"/>
        <v>43335</v>
      </c>
      <c r="C69" s="168">
        <f ca="1">IF(B69="","",IFERROR(VLOOKUP(B69,$I$9:$K$1503,3,FALSE),0)+IFERROR(VLOOKUP(B69,$L$9:$N$1503,3,FALSE),0)+IFERROR(VLOOKUP(B69,$O$9:$Q$1503,3,FALSE),0)+IFERROR(VLOOKUP(B69,#REF!,3,FALSE),0)+IFERROR(VLOOKUP(B69,$R$9:$T$1503,3,FALSE),0))</f>
        <v>5217563</v>
      </c>
      <c r="F69" s="169">
        <v>43335</v>
      </c>
      <c r="G69" s="167">
        <v>3667.1390000000001</v>
      </c>
      <c r="I69" s="169">
        <v>43335</v>
      </c>
      <c r="J69" s="187">
        <v>3661.5</v>
      </c>
      <c r="K69" s="202">
        <v>3321008</v>
      </c>
      <c r="L69" s="169">
        <v>43335</v>
      </c>
      <c r="M69" s="187">
        <v>3658</v>
      </c>
      <c r="N69" s="168">
        <v>306263</v>
      </c>
      <c r="O69" s="169">
        <v>43335</v>
      </c>
      <c r="P69" s="187">
        <v>3658</v>
      </c>
      <c r="Q69" s="168">
        <v>755468</v>
      </c>
      <c r="R69" s="169">
        <v>43335</v>
      </c>
      <c r="S69" s="187">
        <v>3660.9479999999999</v>
      </c>
      <c r="T69" s="168">
        <v>834824</v>
      </c>
      <c r="U69" s="172">
        <v>43335</v>
      </c>
      <c r="V69" s="167">
        <v>3656.5</v>
      </c>
      <c r="W69" s="167">
        <v>121458</v>
      </c>
      <c r="Z69" s="198"/>
      <c r="AA69" s="197">
        <f t="shared" si="5"/>
        <v>1027706.475</v>
      </c>
      <c r="AB69" s="197">
        <f t="shared" si="2"/>
        <v>101425.2</v>
      </c>
      <c r="AC69" s="197">
        <f t="shared" si="3"/>
        <v>262365.0625</v>
      </c>
      <c r="AD69" s="199"/>
      <c r="AE69" s="197">
        <f t="shared" si="4"/>
        <v>215768.27499999999</v>
      </c>
    </row>
    <row r="70" spans="2:31" x14ac:dyDescent="0.2">
      <c r="B70" s="169">
        <f t="shared" si="0"/>
        <v>43336</v>
      </c>
      <c r="C70" s="168">
        <f ca="1">IF(B70="","",IFERROR(VLOOKUP(B70,$I$9:$K$1503,3,FALSE),0)+IFERROR(VLOOKUP(B70,$L$9:$N$1503,3,FALSE),0)+IFERROR(VLOOKUP(B70,$O$9:$Q$1503,3,FALSE),0)+IFERROR(VLOOKUP(B70,#REF!,3,FALSE),0)+IFERROR(VLOOKUP(B70,$R$9:$T$1503,3,FALSE),0))</f>
        <v>5241176</v>
      </c>
      <c r="F70" s="169">
        <v>43336</v>
      </c>
      <c r="G70" s="167">
        <v>3705.4675999999999</v>
      </c>
      <c r="I70" s="169">
        <v>43336</v>
      </c>
      <c r="J70" s="187">
        <v>3719</v>
      </c>
      <c r="K70" s="202">
        <v>3342402</v>
      </c>
      <c r="L70" s="169">
        <v>43336</v>
      </c>
      <c r="M70" s="187">
        <v>3719</v>
      </c>
      <c r="N70" s="168">
        <v>296251</v>
      </c>
      <c r="O70" s="169">
        <v>43336</v>
      </c>
      <c r="P70" s="187">
        <v>3719.5</v>
      </c>
      <c r="Q70" s="168">
        <v>915669</v>
      </c>
      <c r="R70" s="169">
        <v>43336</v>
      </c>
      <c r="S70" s="187">
        <v>3709.4</v>
      </c>
      <c r="T70" s="168">
        <v>686854</v>
      </c>
      <c r="U70" s="172">
        <v>43336</v>
      </c>
      <c r="V70" s="167">
        <v>3720</v>
      </c>
      <c r="W70" s="167">
        <v>203144</v>
      </c>
      <c r="Z70" s="198"/>
      <c r="AA70" s="197">
        <f t="shared" si="5"/>
        <v>1031275.9625</v>
      </c>
      <c r="AB70" s="197">
        <f t="shared" si="2"/>
        <v>102385.425</v>
      </c>
      <c r="AC70" s="197">
        <f t="shared" si="3"/>
        <v>262808.17499999999</v>
      </c>
      <c r="AD70" s="199"/>
      <c r="AE70" s="197">
        <f t="shared" si="4"/>
        <v>216739</v>
      </c>
    </row>
    <row r="71" spans="2:31" x14ac:dyDescent="0.2">
      <c r="B71" s="169">
        <f t="shared" si="0"/>
        <v>43340</v>
      </c>
      <c r="C71" s="168">
        <f ca="1">IF(B71="","",IFERROR(VLOOKUP(B71,$I$9:$K$1503,3,FALSE),0)+IFERROR(VLOOKUP(B71,$L$9:$N$1503,3,FALSE),0)+IFERROR(VLOOKUP(B71,$O$9:$Q$1503,3,FALSE),0)+IFERROR(VLOOKUP(B71,#REF!,3,FALSE),0)+IFERROR(VLOOKUP(B71,$R$9:$T$1503,3,FALSE),0))</f>
        <v>7211792</v>
      </c>
      <c r="F71" s="169">
        <v>43340</v>
      </c>
      <c r="G71" s="167">
        <v>3775.413</v>
      </c>
      <c r="I71" s="169">
        <v>43340</v>
      </c>
      <c r="J71" s="187">
        <v>3768</v>
      </c>
      <c r="K71" s="202">
        <v>4647854</v>
      </c>
      <c r="L71" s="169">
        <v>43340</v>
      </c>
      <c r="M71" s="187">
        <v>3769</v>
      </c>
      <c r="N71" s="168">
        <v>543462</v>
      </c>
      <c r="O71" s="169">
        <v>43340</v>
      </c>
      <c r="P71" s="187">
        <v>3770</v>
      </c>
      <c r="Q71" s="168">
        <v>1297288</v>
      </c>
      <c r="R71" s="169">
        <v>43340</v>
      </c>
      <c r="S71" s="187">
        <v>3772.82</v>
      </c>
      <c r="T71" s="168">
        <v>723188</v>
      </c>
      <c r="U71" s="172">
        <v>43340</v>
      </c>
      <c r="V71" s="167">
        <v>3769</v>
      </c>
      <c r="W71" s="167">
        <v>210536</v>
      </c>
      <c r="Z71" s="198"/>
      <c r="AA71" s="197">
        <f t="shared" si="5"/>
        <v>1037975.7375</v>
      </c>
      <c r="AB71" s="197">
        <f t="shared" si="2"/>
        <v>102904.83749999999</v>
      </c>
      <c r="AC71" s="197">
        <f t="shared" si="3"/>
        <v>261989.11249999999</v>
      </c>
      <c r="AD71" s="199"/>
      <c r="AE71" s="197">
        <f t="shared" si="4"/>
        <v>219274.45</v>
      </c>
    </row>
    <row r="72" spans="2:31" x14ac:dyDescent="0.2">
      <c r="B72" s="169">
        <f t="shared" si="0"/>
        <v>43341</v>
      </c>
      <c r="C72" s="168">
        <f ca="1">IF(B72="","",IFERROR(VLOOKUP(B72,$I$9:$K$1503,3,FALSE),0)+IFERROR(VLOOKUP(B72,$L$9:$N$1503,3,FALSE),0)+IFERROR(VLOOKUP(B72,$O$9:$Q$1503,3,FALSE),0)+IFERROR(VLOOKUP(B72,#REF!,3,FALSE),0)+IFERROR(VLOOKUP(B72,$R$9:$T$1503,3,FALSE),0))</f>
        <v>3638095</v>
      </c>
      <c r="F72" s="169">
        <v>43341</v>
      </c>
      <c r="G72" s="167">
        <v>3736.9439000000002</v>
      </c>
      <c r="I72" s="169">
        <v>43341</v>
      </c>
      <c r="J72" s="187">
        <v>3727.5</v>
      </c>
      <c r="K72" s="202">
        <v>2510396</v>
      </c>
      <c r="L72" s="169">
        <v>43341</v>
      </c>
      <c r="M72" s="187">
        <v>3731.5</v>
      </c>
      <c r="N72" s="168">
        <v>178510</v>
      </c>
      <c r="O72" s="169">
        <v>43341</v>
      </c>
      <c r="P72" s="187">
        <v>3731</v>
      </c>
      <c r="Q72" s="168">
        <v>527989</v>
      </c>
      <c r="R72" s="169">
        <v>43341</v>
      </c>
      <c r="S72" s="187">
        <v>3741.7179999999998</v>
      </c>
      <c r="T72" s="168">
        <v>421200</v>
      </c>
      <c r="U72" s="172">
        <v>43341</v>
      </c>
      <c r="V72" s="167">
        <v>3731.5</v>
      </c>
      <c r="W72" s="167">
        <v>86591</v>
      </c>
      <c r="Z72" s="198"/>
      <c r="AA72" s="197">
        <f t="shared" si="5"/>
        <v>1066707.7749999999</v>
      </c>
      <c r="AB72" s="197">
        <f t="shared" si="2"/>
        <v>106627.53750000001</v>
      </c>
      <c r="AC72" s="197">
        <f t="shared" si="3"/>
        <v>266145.71250000002</v>
      </c>
      <c r="AD72" s="199"/>
      <c r="AE72" s="197">
        <f t="shared" si="4"/>
        <v>221949.96249999999</v>
      </c>
    </row>
    <row r="73" spans="2:31" x14ac:dyDescent="0.2">
      <c r="B73" s="169">
        <f t="shared" si="0"/>
        <v>43342</v>
      </c>
      <c r="C73" s="168">
        <f ca="1">IF(B73="","",IFERROR(VLOOKUP(B73,$I$9:$K$1503,3,FALSE),0)+IFERROR(VLOOKUP(B73,$L$9:$N$1503,3,FALSE),0)+IFERROR(VLOOKUP(B73,$O$9:$Q$1503,3,FALSE),0)+IFERROR(VLOOKUP(B73,#REF!,3,FALSE),0)+IFERROR(VLOOKUP(B73,$R$9:$T$1503,3,FALSE),0))</f>
        <v>3937607</v>
      </c>
      <c r="F73" s="169">
        <v>43342</v>
      </c>
      <c r="G73" s="167">
        <v>3689.4223999999999</v>
      </c>
      <c r="I73" s="169">
        <v>43342</v>
      </c>
      <c r="J73" s="187">
        <v>3687.5</v>
      </c>
      <c r="K73" s="202">
        <v>2510501</v>
      </c>
      <c r="L73" s="169">
        <v>43342</v>
      </c>
      <c r="M73" s="187">
        <v>3691</v>
      </c>
      <c r="N73" s="168">
        <v>218343</v>
      </c>
      <c r="O73" s="169">
        <v>43342</v>
      </c>
      <c r="P73" s="187">
        <v>3690.5</v>
      </c>
      <c r="Q73" s="168">
        <v>736248</v>
      </c>
      <c r="R73" s="169">
        <v>43342</v>
      </c>
      <c r="S73" s="187">
        <v>3690.5790000000002</v>
      </c>
      <c r="T73" s="168">
        <v>472515</v>
      </c>
      <c r="U73" s="172">
        <v>43342</v>
      </c>
      <c r="V73" s="167">
        <v>3690.5</v>
      </c>
      <c r="W73" s="167">
        <v>172890</v>
      </c>
      <c r="Z73" s="198"/>
      <c r="AA73" s="197">
        <f t="shared" si="5"/>
        <v>1060876.2875000001</v>
      </c>
      <c r="AB73" s="197">
        <f t="shared" si="2"/>
        <v>104448.75</v>
      </c>
      <c r="AC73" s="197">
        <f t="shared" si="3"/>
        <v>261853.97500000001</v>
      </c>
      <c r="AD73" s="199"/>
      <c r="AE73" s="197">
        <f t="shared" si="4"/>
        <v>219206.3</v>
      </c>
    </row>
    <row r="74" spans="2:31" x14ac:dyDescent="0.2">
      <c r="B74" s="169">
        <f t="shared" ref="B74:B96" si="6">IF(I74="","",I74)</f>
        <v>43343</v>
      </c>
      <c r="C74" s="168">
        <f ca="1">IF(B74="","",IFERROR(VLOOKUP(B74,$I$9:$K$1503,3,FALSE),0)+IFERROR(VLOOKUP(B74,$L$9:$N$1503,3,FALSE),0)+IFERROR(VLOOKUP(B74,$O$9:$Q$1503,3,FALSE),0)+IFERROR(VLOOKUP(B74,#REF!,3,FALSE),0)+IFERROR(VLOOKUP(B74,$R$9:$T$1503,3,FALSE),0))</f>
        <v>4893386</v>
      </c>
      <c r="F74" s="169">
        <v>43343</v>
      </c>
      <c r="G74" s="167">
        <v>3662.9868999999999</v>
      </c>
      <c r="I74" s="169">
        <v>43343</v>
      </c>
      <c r="J74" s="187">
        <v>3659</v>
      </c>
      <c r="K74" s="202">
        <v>3523249</v>
      </c>
      <c r="L74" s="169">
        <v>43343</v>
      </c>
      <c r="M74" s="187">
        <v>3641.5</v>
      </c>
      <c r="N74" s="168">
        <v>253146</v>
      </c>
      <c r="O74" s="169">
        <v>43343</v>
      </c>
      <c r="P74" s="187">
        <v>3640</v>
      </c>
      <c r="Q74" s="168">
        <v>620470</v>
      </c>
      <c r="R74" s="169">
        <v>43343</v>
      </c>
      <c r="S74" s="187">
        <v>3671.2820000000002</v>
      </c>
      <c r="T74" s="168">
        <v>496521</v>
      </c>
      <c r="U74" s="172">
        <v>43343</v>
      </c>
      <c r="V74" s="167">
        <v>3642.5</v>
      </c>
      <c r="W74" s="167">
        <v>110060</v>
      </c>
      <c r="Z74" s="198"/>
      <c r="AA74" s="197">
        <f t="shared" si="5"/>
        <v>1023879.3375</v>
      </c>
      <c r="AB74" s="197">
        <f t="shared" si="2"/>
        <v>98397.774999999994</v>
      </c>
      <c r="AC74" s="197">
        <f t="shared" si="3"/>
        <v>248133.07500000001</v>
      </c>
      <c r="AD74" s="199"/>
      <c r="AE74" s="197">
        <f t="shared" si="4"/>
        <v>211123.07500000001</v>
      </c>
    </row>
    <row r="75" spans="2:31" x14ac:dyDescent="0.2">
      <c r="B75" s="169">
        <f t="shared" si="6"/>
        <v>43346</v>
      </c>
      <c r="C75" s="168">
        <f ca="1">IF(B75="","",IFERROR(VLOOKUP(B75,$I$9:$K$1503,3,FALSE),0)+IFERROR(VLOOKUP(B75,$L$9:$N$1503,3,FALSE),0)+IFERROR(VLOOKUP(B75,$O$9:$Q$1503,3,FALSE),0)+IFERROR(VLOOKUP(B75,#REF!,3,FALSE),0)+IFERROR(VLOOKUP(B75,$R$9:$T$1503,3,FALSE),0))</f>
        <v>3108325</v>
      </c>
      <c r="F75" s="169">
        <v>43346</v>
      </c>
      <c r="G75" s="167">
        <v>3657.2944000000002</v>
      </c>
      <c r="I75" s="169">
        <v>43346</v>
      </c>
      <c r="J75" s="187">
        <v>3650</v>
      </c>
      <c r="K75" s="202">
        <v>2176259</v>
      </c>
      <c r="L75" s="169">
        <v>43346</v>
      </c>
      <c r="M75" s="187">
        <v>3653</v>
      </c>
      <c r="N75" s="168">
        <v>143434</v>
      </c>
      <c r="O75" s="169">
        <v>43346</v>
      </c>
      <c r="P75" s="187">
        <v>3654.5</v>
      </c>
      <c r="Q75" s="168">
        <v>528161</v>
      </c>
      <c r="R75" s="169">
        <v>43346</v>
      </c>
      <c r="S75" s="187">
        <v>3657.6970000000001</v>
      </c>
      <c r="T75" s="168">
        <v>260471</v>
      </c>
      <c r="U75" s="172">
        <v>43346</v>
      </c>
      <c r="V75" s="167">
        <v>3654.5</v>
      </c>
      <c r="W75" s="167">
        <v>137378</v>
      </c>
      <c r="Z75" s="198"/>
      <c r="AA75" s="197">
        <f t="shared" si="5"/>
        <v>961073.08750000002</v>
      </c>
      <c r="AB75" s="197">
        <f t="shared" si="2"/>
        <v>92926.2</v>
      </c>
      <c r="AC75" s="197">
        <f t="shared" si="3"/>
        <v>235250.9375</v>
      </c>
      <c r="AD75" s="199"/>
      <c r="AE75" s="197">
        <f t="shared" si="4"/>
        <v>197944.16250000001</v>
      </c>
    </row>
    <row r="76" spans="2:31" x14ac:dyDescent="0.2">
      <c r="B76" s="169">
        <f t="shared" si="6"/>
        <v>43347</v>
      </c>
      <c r="C76" s="168">
        <f ca="1">IF(B76="","",IFERROR(VLOOKUP(B76,$I$9:$K$1503,3,FALSE),0)+IFERROR(VLOOKUP(B76,$L$9:$N$1503,3,FALSE),0)+IFERROR(VLOOKUP(B76,$O$9:$Q$1503,3,FALSE),0)+IFERROR(VLOOKUP(B76,#REF!,3,FALSE),0)+IFERROR(VLOOKUP(B76,$R$9:$T$1503,3,FALSE),0))</f>
        <v>4836558</v>
      </c>
      <c r="F76" s="169">
        <v>43347</v>
      </c>
      <c r="G76" s="167">
        <v>3588.9114</v>
      </c>
      <c r="I76" s="169">
        <v>43347</v>
      </c>
      <c r="J76" s="187">
        <v>3574</v>
      </c>
      <c r="K76" s="202">
        <v>3284072</v>
      </c>
      <c r="L76" s="169">
        <v>43347</v>
      </c>
      <c r="M76" s="187">
        <v>3572</v>
      </c>
      <c r="N76" s="168">
        <v>283931</v>
      </c>
      <c r="O76" s="169">
        <v>43347</v>
      </c>
      <c r="P76" s="187">
        <v>3572.5</v>
      </c>
      <c r="Q76" s="168">
        <v>686697</v>
      </c>
      <c r="R76" s="169">
        <v>43347</v>
      </c>
      <c r="S76" s="187">
        <v>3582.078</v>
      </c>
      <c r="T76" s="168">
        <v>581858</v>
      </c>
      <c r="U76" s="172">
        <v>43347</v>
      </c>
      <c r="V76" s="167">
        <v>3572</v>
      </c>
      <c r="W76" s="167">
        <v>183436</v>
      </c>
      <c r="Z76" s="198"/>
      <c r="AA76" s="197">
        <f t="shared" si="5"/>
        <v>928240.1875</v>
      </c>
      <c r="AB76" s="197">
        <f t="shared" si="2"/>
        <v>87455.537500000006</v>
      </c>
      <c r="AC76" s="197">
        <f t="shared" si="3"/>
        <v>224060.48749999999</v>
      </c>
      <c r="AD76" s="199"/>
      <c r="AE76" s="197">
        <f t="shared" si="4"/>
        <v>186221.86249999999</v>
      </c>
    </row>
    <row r="77" spans="2:31" x14ac:dyDescent="0.2">
      <c r="B77" s="169">
        <f t="shared" si="6"/>
        <v>43348</v>
      </c>
      <c r="C77" s="168">
        <f ca="1">IF(B77="","",IFERROR(VLOOKUP(B77,$I$9:$K$1503,3,FALSE),0)+IFERROR(VLOOKUP(B77,$L$9:$N$1503,3,FALSE),0)+IFERROR(VLOOKUP(B77,$O$9:$Q$1503,3,FALSE),0)+IFERROR(VLOOKUP(B77,#REF!,3,FALSE),0)+IFERROR(VLOOKUP(B77,$R$9:$T$1503,3,FALSE),0))</f>
        <v>5754589</v>
      </c>
      <c r="F77" s="169">
        <v>43348</v>
      </c>
      <c r="G77" s="167">
        <v>3561.7561999999998</v>
      </c>
      <c r="I77" s="169">
        <v>43348</v>
      </c>
      <c r="J77" s="187">
        <v>3564.5</v>
      </c>
      <c r="K77" s="202">
        <v>3548652</v>
      </c>
      <c r="L77" s="169">
        <v>43348</v>
      </c>
      <c r="M77" s="187">
        <v>3562.5</v>
      </c>
      <c r="N77" s="168">
        <v>377202</v>
      </c>
      <c r="O77" s="169">
        <v>43348</v>
      </c>
      <c r="P77" s="187">
        <v>3562.5</v>
      </c>
      <c r="Q77" s="168">
        <v>888186</v>
      </c>
      <c r="R77" s="169">
        <v>43348</v>
      </c>
      <c r="S77" s="187">
        <v>3561.779</v>
      </c>
      <c r="T77" s="168">
        <v>940549</v>
      </c>
      <c r="U77" s="172">
        <v>43348</v>
      </c>
      <c r="V77" s="167">
        <v>3562.5</v>
      </c>
      <c r="W77" s="167">
        <v>151010</v>
      </c>
      <c r="Z77" s="198"/>
      <c r="AA77" s="197">
        <f t="shared" si="5"/>
        <v>898842.58750000002</v>
      </c>
      <c r="AB77" s="197">
        <f t="shared" si="2"/>
        <v>85647.925000000003</v>
      </c>
      <c r="AC77" s="197">
        <f t="shared" si="3"/>
        <v>219924.8125</v>
      </c>
      <c r="AD77" s="199"/>
      <c r="AE77" s="197">
        <f t="shared" si="4"/>
        <v>184408.91250000001</v>
      </c>
    </row>
    <row r="78" spans="2:31" x14ac:dyDescent="0.2">
      <c r="B78" s="169">
        <f t="shared" si="6"/>
        <v>43349</v>
      </c>
      <c r="C78" s="168">
        <f ca="1">IF(B78="","",IFERROR(VLOOKUP(B78,$I$9:$K$1503,3,FALSE),0)+IFERROR(VLOOKUP(B78,$L$9:$N$1503,3,FALSE),0)+IFERROR(VLOOKUP(B78,$O$9:$Q$1503,3,FALSE),0)+IFERROR(VLOOKUP(B78,#REF!,3,FALSE),0)+IFERROR(VLOOKUP(B78,$R$9:$T$1503,3,FALSE),0))</f>
        <v>5440090</v>
      </c>
      <c r="F78" s="169">
        <v>43349</v>
      </c>
      <c r="G78" s="167">
        <v>3563.1635999999999</v>
      </c>
      <c r="I78" s="169">
        <v>43349</v>
      </c>
      <c r="J78" s="187">
        <v>3544.5</v>
      </c>
      <c r="K78" s="202">
        <v>3210541</v>
      </c>
      <c r="L78" s="169">
        <v>43349</v>
      </c>
      <c r="M78" s="187">
        <v>3535.5</v>
      </c>
      <c r="N78" s="168">
        <v>276347</v>
      </c>
      <c r="O78" s="169">
        <v>43349</v>
      </c>
      <c r="P78" s="187">
        <v>3536</v>
      </c>
      <c r="Q78" s="168">
        <v>890335</v>
      </c>
      <c r="R78" s="169">
        <v>43349</v>
      </c>
      <c r="S78" s="187">
        <v>3580.8679999999999</v>
      </c>
      <c r="T78" s="168">
        <v>1062867</v>
      </c>
      <c r="U78" s="172">
        <v>43349</v>
      </c>
      <c r="V78" s="167">
        <v>3535.5</v>
      </c>
      <c r="W78" s="167">
        <v>110548</v>
      </c>
      <c r="Z78" s="198"/>
      <c r="AA78" s="197">
        <f t="shared" si="5"/>
        <v>892627.28749999998</v>
      </c>
      <c r="AB78" s="197">
        <f t="shared" si="2"/>
        <v>84507.925000000003</v>
      </c>
      <c r="AC78" s="197">
        <f t="shared" si="3"/>
        <v>219557.8125</v>
      </c>
      <c r="AD78" s="199"/>
      <c r="AE78" s="197">
        <f t="shared" si="4"/>
        <v>185295.25</v>
      </c>
    </row>
    <row r="79" spans="2:31" x14ac:dyDescent="0.2">
      <c r="B79" s="169">
        <f t="shared" si="6"/>
        <v>43350</v>
      </c>
      <c r="C79" s="168">
        <f ca="1">IF(B79="","",IFERROR(VLOOKUP(B79,$I$9:$K$1503,3,FALSE),0)+IFERROR(VLOOKUP(B79,$L$9:$N$1503,3,FALSE),0)+IFERROR(VLOOKUP(B79,$O$9:$Q$1503,3,FALSE),0)+IFERROR(VLOOKUP(B79,#REF!,3,FALSE),0)+IFERROR(VLOOKUP(B79,$R$9:$T$1503,3,FALSE),0))</f>
        <v>7895705</v>
      </c>
      <c r="F79" s="169">
        <v>43350</v>
      </c>
      <c r="G79" s="167">
        <v>3525.6934999999999</v>
      </c>
      <c r="I79" s="169">
        <v>43350</v>
      </c>
      <c r="J79" s="187">
        <v>3509.5</v>
      </c>
      <c r="K79" s="202">
        <v>5579155</v>
      </c>
      <c r="L79" s="169">
        <v>43350</v>
      </c>
      <c r="M79" s="187">
        <v>3513</v>
      </c>
      <c r="N79" s="168">
        <v>355334</v>
      </c>
      <c r="O79" s="169">
        <v>43350</v>
      </c>
      <c r="P79" s="187">
        <v>3513.5</v>
      </c>
      <c r="Q79" s="168">
        <v>1002393</v>
      </c>
      <c r="R79" s="169">
        <v>43350</v>
      </c>
      <c r="S79" s="187">
        <v>3560.3919999999998</v>
      </c>
      <c r="T79" s="168">
        <v>958823</v>
      </c>
      <c r="U79" s="172">
        <v>43350</v>
      </c>
      <c r="V79" s="167">
        <v>3513.5</v>
      </c>
      <c r="W79" s="167">
        <v>144383</v>
      </c>
      <c r="Z79" s="198"/>
      <c r="AA79" s="197">
        <f t="shared" si="5"/>
        <v>887134.91249999998</v>
      </c>
      <c r="AB79" s="197">
        <f t="shared" si="2"/>
        <v>81640.837499999994</v>
      </c>
      <c r="AC79" s="197">
        <f t="shared" si="3"/>
        <v>217357.46249999999</v>
      </c>
      <c r="AD79" s="199"/>
      <c r="AE79" s="197">
        <f t="shared" si="4"/>
        <v>184339.8</v>
      </c>
    </row>
    <row r="80" spans="2:31" x14ac:dyDescent="0.2">
      <c r="B80" s="169">
        <f t="shared" si="6"/>
        <v>43353</v>
      </c>
      <c r="C80" s="168">
        <f ca="1">IF(B80="","",IFERROR(VLOOKUP(B80,$I$9:$K$1503,3,FALSE),0)+IFERROR(VLOOKUP(B80,$L$9:$N$1503,3,FALSE),0)+IFERROR(VLOOKUP(B80,$O$9:$Q$1503,3,FALSE),0)+IFERROR(VLOOKUP(B80,#REF!,3,FALSE),0)+IFERROR(VLOOKUP(B80,$R$9:$T$1503,3,FALSE),0))</f>
        <v>4836362</v>
      </c>
      <c r="F80" s="169">
        <v>43353</v>
      </c>
      <c r="G80" s="167">
        <v>3520.2800999999999</v>
      </c>
      <c r="I80" s="169">
        <v>43353</v>
      </c>
      <c r="J80" s="187">
        <v>3515.5</v>
      </c>
      <c r="K80" s="202">
        <v>3387949</v>
      </c>
      <c r="L80" s="169">
        <v>43353</v>
      </c>
      <c r="M80" s="187">
        <v>3519</v>
      </c>
      <c r="N80" s="168">
        <v>239170</v>
      </c>
      <c r="O80" s="169">
        <v>43353</v>
      </c>
      <c r="P80" s="187">
        <v>3519</v>
      </c>
      <c r="Q80" s="168">
        <v>679659</v>
      </c>
      <c r="R80" s="169">
        <v>43353</v>
      </c>
      <c r="S80" s="187">
        <v>3520.8530000000001</v>
      </c>
      <c r="T80" s="168">
        <v>529584</v>
      </c>
      <c r="U80" s="172">
        <v>43353</v>
      </c>
      <c r="V80" s="167">
        <v>3518.5</v>
      </c>
      <c r="W80" s="167">
        <v>127245</v>
      </c>
      <c r="Z80" s="198"/>
      <c r="AA80" s="197">
        <f t="shared" si="5"/>
        <v>908927.41249999998</v>
      </c>
      <c r="AB80" s="197">
        <f t="shared" si="2"/>
        <v>80094.762499999997</v>
      </c>
      <c r="AC80" s="197">
        <f t="shared" si="3"/>
        <v>215223.51250000001</v>
      </c>
      <c r="AD80" s="199"/>
      <c r="AE80" s="197">
        <f t="shared" si="4"/>
        <v>181661.41250000001</v>
      </c>
    </row>
    <row r="81" spans="2:31" x14ac:dyDescent="0.2">
      <c r="B81" s="169">
        <f t="shared" si="6"/>
        <v>43354</v>
      </c>
      <c r="C81" s="168">
        <f ca="1">IF(B81="","",IFERROR(VLOOKUP(B81,$I$9:$K$1503,3,FALSE),0)+IFERROR(VLOOKUP(B81,$L$9:$N$1503,3,FALSE),0)+IFERROR(VLOOKUP(B81,$O$9:$Q$1503,3,FALSE),0)+IFERROR(VLOOKUP(B81,#REF!,3,FALSE),0)+IFERROR(VLOOKUP(B81,$R$9:$T$1503,3,FALSE),0))</f>
        <v>6601062</v>
      </c>
      <c r="F81" s="169">
        <v>43354</v>
      </c>
      <c r="G81" s="167">
        <v>3488.4279999999999</v>
      </c>
      <c r="I81" s="169">
        <v>43354</v>
      </c>
      <c r="J81" s="187">
        <v>3486</v>
      </c>
      <c r="K81" s="202">
        <v>4445421</v>
      </c>
      <c r="L81" s="169">
        <v>43354</v>
      </c>
      <c r="M81" s="187">
        <v>3489.5</v>
      </c>
      <c r="N81" s="168">
        <v>387521</v>
      </c>
      <c r="O81" s="169">
        <v>43354</v>
      </c>
      <c r="P81" s="187">
        <v>3489</v>
      </c>
      <c r="Q81" s="168">
        <v>887364</v>
      </c>
      <c r="R81" s="169">
        <v>43354</v>
      </c>
      <c r="S81" s="187">
        <v>3479.0610000000001</v>
      </c>
      <c r="T81" s="168">
        <v>880756</v>
      </c>
      <c r="U81" s="172">
        <v>43354</v>
      </c>
      <c r="V81" s="167">
        <v>3489</v>
      </c>
      <c r="W81" s="167">
        <v>150177</v>
      </c>
      <c r="Z81" s="198"/>
      <c r="AA81" s="197">
        <f t="shared" si="5"/>
        <v>878251.5</v>
      </c>
      <c r="AB81" s="197">
        <f t="shared" si="2"/>
        <v>77841.337499999994</v>
      </c>
      <c r="AC81" s="197">
        <f t="shared" si="3"/>
        <v>212192.46249999999</v>
      </c>
      <c r="AD81" s="199"/>
      <c r="AE81" s="197">
        <f t="shared" si="4"/>
        <v>180903.9</v>
      </c>
    </row>
    <row r="82" spans="2:31" x14ac:dyDescent="0.2">
      <c r="B82" s="169">
        <f t="shared" si="6"/>
        <v>43355</v>
      </c>
      <c r="C82" s="168">
        <f ca="1">IF(B82="","",IFERROR(VLOOKUP(B82,$I$9:$K$1503,3,FALSE),0)+IFERROR(VLOOKUP(B82,$L$9:$N$1503,3,FALSE),0)+IFERROR(VLOOKUP(B82,$O$9:$Q$1503,3,FALSE),0)+IFERROR(VLOOKUP(B82,#REF!,3,FALSE),0)+IFERROR(VLOOKUP(B82,$R$9:$T$1503,3,FALSE),0))</f>
        <v>5601207</v>
      </c>
      <c r="F82" s="169">
        <v>43355</v>
      </c>
      <c r="G82" s="167">
        <v>3525.0351999999998</v>
      </c>
      <c r="I82" s="169">
        <v>43355</v>
      </c>
      <c r="J82" s="187">
        <v>3534.5</v>
      </c>
      <c r="K82" s="202">
        <v>3576165</v>
      </c>
      <c r="L82" s="169">
        <v>43355</v>
      </c>
      <c r="M82" s="187">
        <v>3535</v>
      </c>
      <c r="N82" s="168">
        <v>298476</v>
      </c>
      <c r="O82" s="169">
        <v>43355</v>
      </c>
      <c r="P82" s="187">
        <v>3536</v>
      </c>
      <c r="Q82" s="168">
        <v>883883</v>
      </c>
      <c r="R82" s="169">
        <v>43355</v>
      </c>
      <c r="S82" s="187">
        <v>3522.8249999999998</v>
      </c>
      <c r="T82" s="168">
        <v>842683</v>
      </c>
      <c r="U82" s="172">
        <v>43355</v>
      </c>
      <c r="V82" s="167">
        <v>3536</v>
      </c>
      <c r="W82" s="167">
        <v>143166</v>
      </c>
      <c r="Z82" s="198"/>
      <c r="AA82" s="197">
        <f t="shared" si="5"/>
        <v>903369.0625</v>
      </c>
      <c r="AB82" s="197">
        <f t="shared" si="2"/>
        <v>79097.725000000006</v>
      </c>
      <c r="AC82" s="197">
        <f t="shared" si="3"/>
        <v>216257.4375</v>
      </c>
      <c r="AD82" s="199"/>
      <c r="AE82" s="197">
        <f t="shared" si="4"/>
        <v>186125.05</v>
      </c>
    </row>
    <row r="83" spans="2:31" x14ac:dyDescent="0.2">
      <c r="B83" s="169">
        <f t="shared" si="6"/>
        <v>43356</v>
      </c>
      <c r="C83" s="168">
        <f ca="1">IF(B83="","",IFERROR(VLOOKUP(B83,$I$9:$K$1503,3,FALSE),0)+IFERROR(VLOOKUP(B83,$L$9:$N$1503,3,FALSE),0)+IFERROR(VLOOKUP(B83,$O$9:$Q$1503,3,FALSE),0)+IFERROR(VLOOKUP(B83,#REF!,3,FALSE),0)+IFERROR(VLOOKUP(B83,$R$9:$T$1503,3,FALSE),0))</f>
        <v>5735279</v>
      </c>
      <c r="F83" s="169">
        <v>43356</v>
      </c>
      <c r="G83" s="167">
        <v>3566.0816</v>
      </c>
      <c r="I83" s="169">
        <v>43356</v>
      </c>
      <c r="J83" s="187">
        <v>3560</v>
      </c>
      <c r="K83" s="202">
        <v>3535236</v>
      </c>
      <c r="L83" s="169">
        <v>43356</v>
      </c>
      <c r="M83" s="187">
        <v>3561.5</v>
      </c>
      <c r="N83" s="168">
        <v>450965</v>
      </c>
      <c r="O83" s="169">
        <v>43356</v>
      </c>
      <c r="P83" s="187">
        <v>3561.5</v>
      </c>
      <c r="Q83" s="168">
        <v>810807</v>
      </c>
      <c r="R83" s="169">
        <v>43356</v>
      </c>
      <c r="S83" s="187">
        <v>3569.3719999999998</v>
      </c>
      <c r="T83" s="168">
        <v>938271</v>
      </c>
      <c r="U83" s="172">
        <v>43356</v>
      </c>
      <c r="V83" s="167">
        <v>3561.5</v>
      </c>
      <c r="W83" s="167">
        <v>107446</v>
      </c>
      <c r="Z83" s="198"/>
      <c r="AA83" s="197">
        <f t="shared" si="5"/>
        <v>904937.55</v>
      </c>
      <c r="AB83" s="197">
        <f t="shared" si="2"/>
        <v>77878.925000000003</v>
      </c>
      <c r="AC83" s="197">
        <f t="shared" si="3"/>
        <v>216776.28750000001</v>
      </c>
      <c r="AD83" s="199"/>
      <c r="AE83" s="197">
        <f t="shared" si="4"/>
        <v>187659.92499999999</v>
      </c>
    </row>
    <row r="84" spans="2:31" x14ac:dyDescent="0.2">
      <c r="B84" s="169">
        <f t="shared" si="6"/>
        <v>43357</v>
      </c>
      <c r="C84" s="168">
        <f ca="1">IF(B84="","",IFERROR(VLOOKUP(B84,$I$9:$K$1503,3,FALSE),0)+IFERROR(VLOOKUP(B84,$L$9:$N$1503,3,FALSE),0)+IFERROR(VLOOKUP(B84,$O$9:$Q$1503,3,FALSE),0)+IFERROR(VLOOKUP(B84,#REF!,3,FALSE),0)+IFERROR(VLOOKUP(B84,$R$9:$T$1503,3,FALSE),0))</f>
        <v>5026726</v>
      </c>
      <c r="F84" s="169">
        <v>43357</v>
      </c>
      <c r="G84" s="167">
        <v>3595.8108999999999</v>
      </c>
      <c r="I84" s="169">
        <v>43357</v>
      </c>
      <c r="J84" s="187">
        <v>3596.5</v>
      </c>
      <c r="K84" s="202">
        <v>2663144</v>
      </c>
      <c r="L84" s="169">
        <v>43357</v>
      </c>
      <c r="M84" s="187">
        <v>3599.5</v>
      </c>
      <c r="N84" s="168">
        <v>399292</v>
      </c>
      <c r="O84" s="169">
        <v>43357</v>
      </c>
      <c r="P84" s="187">
        <v>3599.5</v>
      </c>
      <c r="Q84" s="168">
        <v>1083695</v>
      </c>
      <c r="R84" s="169">
        <v>43357</v>
      </c>
      <c r="S84" s="187">
        <v>3594.8049999999998</v>
      </c>
      <c r="T84" s="168">
        <v>880595</v>
      </c>
      <c r="U84" s="172">
        <v>43357</v>
      </c>
      <c r="V84" s="167">
        <v>3599.5</v>
      </c>
      <c r="W84" s="167">
        <v>96230</v>
      </c>
      <c r="Z84" s="198"/>
      <c r="AA84" s="197">
        <f t="shared" si="5"/>
        <v>886241.66249999998</v>
      </c>
      <c r="AB84" s="197">
        <f t="shared" si="2"/>
        <v>76885.9375</v>
      </c>
      <c r="AC84" s="197">
        <f t="shared" si="3"/>
        <v>209355.61249999999</v>
      </c>
      <c r="AD84" s="199"/>
      <c r="AE84" s="197">
        <f t="shared" si="4"/>
        <v>186597.95</v>
      </c>
    </row>
    <row r="85" spans="2:31" x14ac:dyDescent="0.2">
      <c r="B85" s="169">
        <f t="shared" si="6"/>
        <v>43360</v>
      </c>
      <c r="C85" s="168">
        <f ca="1">IF(B85="","",IFERROR(VLOOKUP(B85,$I$9:$K$1503,3,FALSE),0)+IFERROR(VLOOKUP(B85,$L$9:$N$1503,3,FALSE),0)+IFERROR(VLOOKUP(B85,$O$9:$Q$1503,3,FALSE),0)+IFERROR(VLOOKUP(B85,#REF!,3,FALSE),0)+IFERROR(VLOOKUP(B85,$R$9:$T$1503,3,FALSE),0))</f>
        <v>4221741</v>
      </c>
      <c r="F85" s="169">
        <v>43360</v>
      </c>
      <c r="G85" s="167">
        <v>3597.2264</v>
      </c>
      <c r="I85" s="169">
        <v>43360</v>
      </c>
      <c r="J85" s="187">
        <v>3605</v>
      </c>
      <c r="K85" s="202">
        <v>2399006</v>
      </c>
      <c r="L85" s="169">
        <v>43360</v>
      </c>
      <c r="M85" s="187">
        <v>3601</v>
      </c>
      <c r="N85" s="168">
        <v>326244</v>
      </c>
      <c r="O85" s="169">
        <v>43360</v>
      </c>
      <c r="P85" s="187">
        <v>3601</v>
      </c>
      <c r="Q85" s="168">
        <v>830568</v>
      </c>
      <c r="R85" s="169">
        <v>43360</v>
      </c>
      <c r="S85" s="187">
        <v>3598.5940000000001</v>
      </c>
      <c r="T85" s="168">
        <v>665923</v>
      </c>
      <c r="U85" s="172">
        <v>43360</v>
      </c>
      <c r="V85" s="167">
        <v>3599</v>
      </c>
      <c r="W85" s="167">
        <v>75771</v>
      </c>
      <c r="Z85" s="198"/>
      <c r="AA85" s="197">
        <f t="shared" si="5"/>
        <v>873280.26249999995</v>
      </c>
      <c r="AB85" s="197">
        <f t="shared" si="2"/>
        <v>77656.487500000003</v>
      </c>
      <c r="AC85" s="197">
        <f t="shared" si="3"/>
        <v>211947.85</v>
      </c>
      <c r="AD85" s="199"/>
      <c r="AE85" s="197">
        <f t="shared" si="4"/>
        <v>189114.7</v>
      </c>
    </row>
    <row r="86" spans="2:31" x14ac:dyDescent="0.2">
      <c r="B86" s="169">
        <f t="shared" si="6"/>
        <v>43361</v>
      </c>
      <c r="C86" s="168">
        <f ca="1">IF(B86="","",IFERROR(VLOOKUP(B86,$I$9:$K$1503,3,FALSE),0)+IFERROR(VLOOKUP(B86,$L$9:$N$1503,3,FALSE),0)+IFERROR(VLOOKUP(B86,$O$9:$Q$1503,3,FALSE),0)+IFERROR(VLOOKUP(B86,#REF!,3,FALSE),0)+IFERROR(VLOOKUP(B86,$R$9:$T$1503,3,FALSE),0))</f>
        <v>7812945</v>
      </c>
      <c r="F86" s="169">
        <v>43361</v>
      </c>
      <c r="G86" s="167">
        <v>3622.5320000000002</v>
      </c>
      <c r="I86" s="169">
        <v>43361</v>
      </c>
      <c r="J86" s="187">
        <v>3615.5</v>
      </c>
      <c r="K86" s="202">
        <v>5197539</v>
      </c>
      <c r="L86" s="169">
        <v>43361</v>
      </c>
      <c r="M86" s="187">
        <v>3609.5</v>
      </c>
      <c r="N86" s="168">
        <v>451453</v>
      </c>
      <c r="O86" s="169">
        <v>43361</v>
      </c>
      <c r="P86" s="187">
        <v>3612</v>
      </c>
      <c r="Q86" s="168">
        <v>1229648</v>
      </c>
      <c r="R86" s="169">
        <v>43361</v>
      </c>
      <c r="S86" s="187">
        <v>3629.3449999999998</v>
      </c>
      <c r="T86" s="168">
        <v>934305</v>
      </c>
      <c r="U86" s="172">
        <v>43361</v>
      </c>
      <c r="V86" s="167">
        <v>3612.5</v>
      </c>
      <c r="W86" s="167">
        <v>109208</v>
      </c>
      <c r="Z86" s="198"/>
      <c r="AA86" s="197">
        <f t="shared" si="5"/>
        <v>863357.58750000002</v>
      </c>
      <c r="AB86" s="197">
        <f t="shared" si="2"/>
        <v>78766.625</v>
      </c>
      <c r="AC86" s="197">
        <f t="shared" si="3"/>
        <v>212750.71249999999</v>
      </c>
      <c r="AD86" s="199"/>
      <c r="AE86" s="197">
        <f t="shared" si="4"/>
        <v>188155.625</v>
      </c>
    </row>
    <row r="87" spans="2:31" x14ac:dyDescent="0.2">
      <c r="B87" s="169">
        <f t="shared" si="6"/>
        <v>43362</v>
      </c>
      <c r="C87" s="168">
        <f ca="1">IF(B87="","",IFERROR(VLOOKUP(B87,$I$9:$K$1503,3,FALSE),0)+IFERROR(VLOOKUP(B87,$L$9:$N$1503,3,FALSE),0)+IFERROR(VLOOKUP(B87,$O$9:$Q$1503,3,FALSE),0)+IFERROR(VLOOKUP(B87,#REF!,3,FALSE),0)+IFERROR(VLOOKUP(B87,$R$9:$T$1503,3,FALSE),0))</f>
        <v>9536797</v>
      </c>
      <c r="F87" s="169">
        <v>43362</v>
      </c>
      <c r="G87" s="167">
        <v>3696.8024999999998</v>
      </c>
      <c r="I87" s="169">
        <v>43362</v>
      </c>
      <c r="J87" s="187">
        <v>3722.5</v>
      </c>
      <c r="K87" s="202">
        <v>5697332</v>
      </c>
      <c r="L87" s="169">
        <v>43362</v>
      </c>
      <c r="M87" s="187">
        <v>3726</v>
      </c>
      <c r="N87" s="168">
        <v>819792</v>
      </c>
      <c r="O87" s="169">
        <v>43362</v>
      </c>
      <c r="P87" s="187">
        <v>3727.5</v>
      </c>
      <c r="Q87" s="168">
        <v>1681308</v>
      </c>
      <c r="R87" s="169">
        <v>43362</v>
      </c>
      <c r="S87" s="187">
        <v>3692.5369999999998</v>
      </c>
      <c r="T87" s="168">
        <v>1338365</v>
      </c>
      <c r="U87" s="172">
        <v>43362</v>
      </c>
      <c r="V87" s="167">
        <v>3726.5</v>
      </c>
      <c r="W87" s="167">
        <v>220248</v>
      </c>
      <c r="Z87" s="198"/>
      <c r="AA87" s="197">
        <f t="shared" si="5"/>
        <v>880146.46250000002</v>
      </c>
      <c r="AB87" s="197">
        <f t="shared" si="2"/>
        <v>80800.675000000003</v>
      </c>
      <c r="AC87" s="197">
        <f t="shared" si="3"/>
        <v>217757.97500000001</v>
      </c>
      <c r="AD87" s="199"/>
      <c r="AE87" s="197">
        <f t="shared" si="4"/>
        <v>194395.53750000001</v>
      </c>
    </row>
    <row r="88" spans="2:31" x14ac:dyDescent="0.2">
      <c r="B88" s="169">
        <f t="shared" si="6"/>
        <v>43363</v>
      </c>
      <c r="C88" s="168">
        <f ca="1">IF(B88="","",IFERROR(VLOOKUP(B88,$I$9:$K$1503,3,FALSE),0)+IFERROR(VLOOKUP(B88,$L$9:$N$1503,3,FALSE),0)+IFERROR(VLOOKUP(B88,$O$9:$Q$1503,3,FALSE),0)+IFERROR(VLOOKUP(B88,#REF!,3,FALSE),0)+IFERROR(VLOOKUP(B88,$R$9:$T$1503,3,FALSE),0))</f>
        <v>14234877</v>
      </c>
      <c r="F88" s="169">
        <v>43363</v>
      </c>
      <c r="G88" s="167">
        <v>3806.7136999999998</v>
      </c>
      <c r="I88" s="169">
        <v>43363</v>
      </c>
      <c r="J88" s="187">
        <v>3817</v>
      </c>
      <c r="K88" s="202">
        <v>9310701</v>
      </c>
      <c r="L88" s="169">
        <v>43363</v>
      </c>
      <c r="M88" s="187">
        <v>3821.25</v>
      </c>
      <c r="N88" s="168">
        <v>1013988</v>
      </c>
      <c r="O88" s="169">
        <v>43363</v>
      </c>
      <c r="P88" s="187">
        <v>3820.5</v>
      </c>
      <c r="Q88" s="168">
        <v>1898025</v>
      </c>
      <c r="R88" s="169">
        <v>43363</v>
      </c>
      <c r="S88" s="187">
        <v>3807.8150000000001</v>
      </c>
      <c r="T88" s="168">
        <v>2012163</v>
      </c>
      <c r="U88" s="172">
        <v>43363</v>
      </c>
      <c r="V88" s="167">
        <v>3821</v>
      </c>
      <c r="W88" s="167">
        <v>213255</v>
      </c>
      <c r="Z88" s="198"/>
      <c r="AA88" s="197">
        <f>AVERAGE(K68:K87)*25%</f>
        <v>910091.7</v>
      </c>
      <c r="AB88" s="197">
        <f t="shared" si="2"/>
        <v>86314.65</v>
      </c>
      <c r="AC88" s="197">
        <f t="shared" si="3"/>
        <v>224604.61249999999</v>
      </c>
      <c r="AD88" s="199"/>
      <c r="AE88" s="197">
        <f t="shared" si="4"/>
        <v>187013.33749999999</v>
      </c>
    </row>
    <row r="89" spans="2:31" x14ac:dyDescent="0.2">
      <c r="B89" s="169">
        <f t="shared" si="6"/>
        <v>43364</v>
      </c>
      <c r="C89" s="168">
        <f ca="1">IF(B89="","",IFERROR(VLOOKUP(B89,$I$9:$K$1503,3,FALSE),0)+IFERROR(VLOOKUP(B89,$L$9:$N$1503,3,FALSE),0)+IFERROR(VLOOKUP(B89,$O$9:$Q$1503,3,FALSE),0)+IFERROR(VLOOKUP(B89,#REF!,3,FALSE),0)+IFERROR(VLOOKUP(B89,$R$9:$T$1503,3,FALSE),0))</f>
        <v>9913507</v>
      </c>
      <c r="F89" s="169">
        <v>43364</v>
      </c>
      <c r="G89" s="167">
        <v>3908.9171000000001</v>
      </c>
      <c r="I89" s="169">
        <v>43364</v>
      </c>
      <c r="J89" s="187">
        <v>3921</v>
      </c>
      <c r="K89" s="202">
        <v>6910509</v>
      </c>
      <c r="L89" s="169">
        <v>43364</v>
      </c>
      <c r="M89" s="187">
        <v>3907.5</v>
      </c>
      <c r="N89" s="168">
        <v>650696</v>
      </c>
      <c r="O89" s="169">
        <v>43364</v>
      </c>
      <c r="P89" s="187">
        <v>3906</v>
      </c>
      <c r="Q89" s="168">
        <v>1051832</v>
      </c>
      <c r="R89" s="169">
        <v>43364</v>
      </c>
      <c r="S89" s="187">
        <v>3902.2829999999999</v>
      </c>
      <c r="T89" s="168">
        <v>1300470</v>
      </c>
      <c r="U89" s="172">
        <v>43364</v>
      </c>
      <c r="V89" s="167">
        <v>3907</v>
      </c>
      <c r="W89" s="167">
        <v>292315</v>
      </c>
      <c r="Z89" s="198"/>
      <c r="AA89" s="197">
        <f>AVERAGE(K69:K88)*25%</f>
        <v>973332.27500000002</v>
      </c>
      <c r="AB89" s="197">
        <f t="shared" si="2"/>
        <v>95239.05</v>
      </c>
      <c r="AC89" s="197">
        <f t="shared" si="3"/>
        <v>235423.26250000001</v>
      </c>
      <c r="AD89" s="199"/>
      <c r="AE89" s="197">
        <f t="shared" si="4"/>
        <v>205778.9375</v>
      </c>
    </row>
    <row r="90" spans="2:31" x14ac:dyDescent="0.2">
      <c r="B90" s="169">
        <f t="shared" si="6"/>
        <v>43367</v>
      </c>
      <c r="C90" s="168">
        <f ca="1">IF(B90="","",IFERROR(VLOOKUP(B90,$I$9:$K$1503,3,FALSE),0)+IFERROR(VLOOKUP(B90,$L$9:$N$1503,3,FALSE),0)+IFERROR(VLOOKUP(B90,$O$9:$Q$1503,3,FALSE),0)+IFERROR(VLOOKUP(B90,#REF!,3,FALSE),0)+IFERROR(VLOOKUP(B90,$R$9:$T$1503,3,FALSE),0))</f>
        <v>6254284</v>
      </c>
      <c r="F90" s="169">
        <v>43367</v>
      </c>
      <c r="G90" s="167">
        <v>3901.4558999999999</v>
      </c>
      <c r="I90" s="169">
        <v>43367</v>
      </c>
      <c r="J90" s="187">
        <v>3909</v>
      </c>
      <c r="K90" s="202">
        <v>4018521</v>
      </c>
      <c r="L90" s="169">
        <v>43367</v>
      </c>
      <c r="M90" s="187">
        <v>3911.5</v>
      </c>
      <c r="N90" s="168">
        <v>597912</v>
      </c>
      <c r="O90" s="169">
        <v>43367</v>
      </c>
      <c r="P90" s="187">
        <v>3913</v>
      </c>
      <c r="Q90" s="168">
        <v>919576</v>
      </c>
      <c r="R90" s="169">
        <v>43367</v>
      </c>
      <c r="S90" s="187">
        <v>3904.239</v>
      </c>
      <c r="T90" s="168">
        <v>718275</v>
      </c>
      <c r="U90" s="172">
        <v>43367</v>
      </c>
      <c r="V90" s="167">
        <v>3912.5</v>
      </c>
      <c r="W90" s="167">
        <v>195296</v>
      </c>
      <c r="Z90" s="198"/>
      <c r="AA90" s="197">
        <f t="shared" ref="AA90:AA91" si="7">AVERAGE(K70:K89)*25%</f>
        <v>1018201.0375</v>
      </c>
      <c r="AB90" s="197">
        <f t="shared" si="2"/>
        <v>99544.462499999994</v>
      </c>
      <c r="AC90" s="197">
        <f t="shared" si="3"/>
        <v>239127.8125</v>
      </c>
      <c r="AD90" s="199"/>
      <c r="AE90" s="197">
        <f t="shared" si="4"/>
        <v>211599.51250000001</v>
      </c>
    </row>
    <row r="91" spans="2:31" x14ac:dyDescent="0.2">
      <c r="B91" s="169">
        <f t="shared" si="6"/>
        <v>43368</v>
      </c>
      <c r="C91" s="168">
        <f ca="1">IF(B91="","",IFERROR(VLOOKUP(B91,$I$9:$K$1503,3,FALSE),0)+IFERROR(VLOOKUP(B91,$L$9:$N$1503,3,FALSE),0)+IFERROR(VLOOKUP(B91,$O$9:$Q$1503,3,FALSE),0)+IFERROR(VLOOKUP(B91,#REF!,3,FALSE),0)+IFERROR(VLOOKUP(B91,$R$9:$T$1503,3,FALSE),0))</f>
        <v>6900538</v>
      </c>
      <c r="F91" s="169">
        <v>43368</v>
      </c>
      <c r="G91" s="167">
        <v>3919.4412000000002</v>
      </c>
      <c r="I91" s="169">
        <v>43368</v>
      </c>
      <c r="J91" s="187">
        <v>3957</v>
      </c>
      <c r="K91" s="202">
        <v>4198930</v>
      </c>
      <c r="L91" s="169">
        <v>43368</v>
      </c>
      <c r="M91" s="187">
        <v>3957</v>
      </c>
      <c r="N91" s="168">
        <v>601019</v>
      </c>
      <c r="O91" s="169">
        <v>43368</v>
      </c>
      <c r="P91" s="187">
        <v>3957</v>
      </c>
      <c r="Q91" s="168">
        <v>1126050</v>
      </c>
      <c r="R91" s="169">
        <v>43368</v>
      </c>
      <c r="S91" s="187">
        <v>3957</v>
      </c>
      <c r="T91" s="168">
        <v>974539</v>
      </c>
      <c r="U91" s="172">
        <v>43368</v>
      </c>
      <c r="V91" s="167">
        <v>3956.5</v>
      </c>
      <c r="W91" s="167">
        <v>118006</v>
      </c>
      <c r="Z91" s="198"/>
      <c r="AA91" s="197">
        <f t="shared" si="7"/>
        <v>1026652.525</v>
      </c>
      <c r="AB91" s="197">
        <f t="shared" si="2"/>
        <v>103315.22500000001</v>
      </c>
      <c r="AC91" s="197">
        <f t="shared" si="3"/>
        <v>239176.65</v>
      </c>
      <c r="AD91" s="199"/>
      <c r="AE91" s="197">
        <f t="shared" si="4"/>
        <v>211992.27499999999</v>
      </c>
    </row>
    <row r="92" spans="2:31" x14ac:dyDescent="0.2">
      <c r="B92" s="169">
        <f t="shared" si="6"/>
        <v>43369</v>
      </c>
      <c r="C92" s="168">
        <f ca="1">IF(B92="","",IFERROR(VLOOKUP(B92,$I$9:$K$1503,3,FALSE),0)+IFERROR(VLOOKUP(B92,$L$9:$N$1503,3,FALSE),0)+IFERROR(VLOOKUP(B92,$O$9:$Q$1503,3,FALSE),0)+IFERROR(VLOOKUP(B92,#REF!,3,FALSE),0)+IFERROR(VLOOKUP(B92,$R$9:$T$1503,3,FALSE),0))</f>
        <v>6098348</v>
      </c>
      <c r="F92" s="169">
        <v>43369</v>
      </c>
      <c r="G92" s="167">
        <v>3902.8382999999999</v>
      </c>
      <c r="I92" s="169">
        <v>43369</v>
      </c>
      <c r="J92" s="187">
        <v>3886</v>
      </c>
      <c r="K92" s="202">
        <v>3853878</v>
      </c>
      <c r="L92" s="169">
        <v>43369</v>
      </c>
      <c r="M92" s="187">
        <v>3884.5</v>
      </c>
      <c r="N92" s="168">
        <v>356117</v>
      </c>
      <c r="O92" s="169">
        <v>43369</v>
      </c>
      <c r="P92" s="187">
        <v>3885.5</v>
      </c>
      <c r="Q92" s="168">
        <v>1015757</v>
      </c>
      <c r="R92" s="169">
        <v>43369</v>
      </c>
      <c r="S92" s="187">
        <v>3909.0709999999999</v>
      </c>
      <c r="T92" s="168">
        <v>872596</v>
      </c>
      <c r="U92" s="172">
        <v>43369</v>
      </c>
      <c r="V92" s="167">
        <v>3885.5</v>
      </c>
      <c r="W92" s="167">
        <v>190998</v>
      </c>
      <c r="Z92" s="198"/>
      <c r="AA92" s="197">
        <f>AVERAGE(K72:K91)*25%</f>
        <v>1021040.975</v>
      </c>
      <c r="AB92" s="197">
        <f t="shared" si="2"/>
        <v>104034.6875</v>
      </c>
      <c r="AC92" s="197">
        <f t="shared" si="3"/>
        <v>237036.17499999999</v>
      </c>
      <c r="AD92" s="199"/>
      <c r="AE92" s="197">
        <f t="shared" si="4"/>
        <v>215134.16250000001</v>
      </c>
    </row>
    <row r="93" spans="2:31" x14ac:dyDescent="0.2">
      <c r="B93" s="169">
        <f t="shared" si="6"/>
        <v>43370</v>
      </c>
      <c r="C93" s="168">
        <f ca="1">IF(B93="","",IFERROR(VLOOKUP(B93,$I$9:$K$1503,3,FALSE),0)+IFERROR(VLOOKUP(B93,$L$9:$N$1503,3,FALSE),0)+IFERROR(VLOOKUP(B93,$O$9:$Q$1503,3,FALSE),0)+IFERROR(VLOOKUP(B93,#REF!,3,FALSE),0)+IFERROR(VLOOKUP(B93,$R$9:$T$1503,3,FALSE),0))</f>
        <v>4790540</v>
      </c>
      <c r="F93" s="169">
        <v>43370</v>
      </c>
      <c r="G93" s="167">
        <v>3874.4697000000001</v>
      </c>
      <c r="I93" s="169">
        <v>43370</v>
      </c>
      <c r="J93" s="187">
        <v>3877.5</v>
      </c>
      <c r="K93" s="202">
        <v>2788468</v>
      </c>
      <c r="L93" s="169">
        <v>43370</v>
      </c>
      <c r="M93" s="187">
        <v>3882</v>
      </c>
      <c r="N93" s="168">
        <v>379293</v>
      </c>
      <c r="O93" s="169">
        <v>43370</v>
      </c>
      <c r="P93" s="187">
        <v>3882</v>
      </c>
      <c r="Q93" s="168">
        <v>879720</v>
      </c>
      <c r="R93" s="169">
        <v>43370</v>
      </c>
      <c r="S93" s="187">
        <v>3879.0360000000001</v>
      </c>
      <c r="T93" s="168">
        <v>743059</v>
      </c>
      <c r="U93" s="172">
        <v>43370</v>
      </c>
      <c r="V93" s="167">
        <v>3882</v>
      </c>
      <c r="W93" s="167">
        <v>85838</v>
      </c>
      <c r="Z93" s="198"/>
      <c r="AA93" s="197">
        <f t="shared" ref="AA93:AA96" si="8">AVERAGE(K73:K92)*25%</f>
        <v>1037834.5</v>
      </c>
      <c r="AB93" s="197">
        <f t="shared" si="2"/>
        <v>106254.77499999999</v>
      </c>
      <c r="AC93" s="197">
        <f t="shared" si="3"/>
        <v>243133.27499999999</v>
      </c>
      <c r="AD93" s="199"/>
      <c r="AE93" s="197">
        <f t="shared" si="4"/>
        <v>220776.61249999999</v>
      </c>
    </row>
    <row r="94" spans="2:31" x14ac:dyDescent="0.2">
      <c r="B94" s="169">
        <f t="shared" si="6"/>
        <v>43371</v>
      </c>
      <c r="C94" s="168">
        <f ca="1">IF(B94="","",IFERROR(VLOOKUP(B94,$I$9:$K$1503,3,FALSE),0)+IFERROR(VLOOKUP(B94,$L$9:$N$1503,3,FALSE),0)+IFERROR(VLOOKUP(B94,$O$9:$Q$1503,3,FALSE),0)+IFERROR(VLOOKUP(B94,#REF!,3,FALSE),0)+IFERROR(VLOOKUP(B94,$R$9:$T$1503,3,FALSE),0))</f>
        <v>5054077</v>
      </c>
      <c r="F94" s="169">
        <v>43371</v>
      </c>
      <c r="G94" s="167">
        <v>3879.9703</v>
      </c>
      <c r="I94" s="169">
        <v>43371</v>
      </c>
      <c r="J94" s="187">
        <v>3880</v>
      </c>
      <c r="K94" s="202">
        <v>3378611</v>
      </c>
      <c r="L94" s="169">
        <v>43371</v>
      </c>
      <c r="M94" s="187">
        <v>3892.5</v>
      </c>
      <c r="N94" s="168">
        <v>424683</v>
      </c>
      <c r="O94" s="169">
        <v>43371</v>
      </c>
      <c r="P94" s="187">
        <v>3892.5</v>
      </c>
      <c r="Q94" s="168">
        <v>714714</v>
      </c>
      <c r="R94" s="169">
        <v>43371</v>
      </c>
      <c r="S94" s="187">
        <v>3876.1</v>
      </c>
      <c r="T94" s="168">
        <v>536069</v>
      </c>
      <c r="U94" s="172">
        <v>43371</v>
      </c>
      <c r="V94" s="167">
        <v>3892.5</v>
      </c>
      <c r="W94" s="167">
        <v>89582</v>
      </c>
      <c r="Z94" s="198"/>
      <c r="AA94" s="197">
        <f t="shared" si="8"/>
        <v>1041309.0875</v>
      </c>
      <c r="AB94" s="197">
        <f t="shared" si="2"/>
        <v>108266.65</v>
      </c>
      <c r="AC94" s="197">
        <f t="shared" si="3"/>
        <v>244926.67499999999</v>
      </c>
      <c r="AD94" s="199"/>
      <c r="AE94" s="197">
        <f t="shared" si="4"/>
        <v>224158.41250000001</v>
      </c>
    </row>
    <row r="95" spans="2:31" x14ac:dyDescent="0.2">
      <c r="B95" s="169">
        <f t="shared" si="6"/>
        <v>43374</v>
      </c>
      <c r="C95" s="168">
        <f ca="1">IF(B95="","",IFERROR(VLOOKUP(B95,$I$9:$K$1503,3,FALSE),0)+IFERROR(VLOOKUP(B95,$L$9:$N$1503,3,FALSE),0)+IFERROR(VLOOKUP(B95,$O$9:$Q$1503,3,FALSE),0)+IFERROR(VLOOKUP(B95,#REF!,3,FALSE),0)+IFERROR(VLOOKUP(B95,$R$9:$T$1503,3,FALSE),0))</f>
        <v>3991611</v>
      </c>
      <c r="F95" s="169">
        <v>43374</v>
      </c>
      <c r="G95" s="167">
        <v>3849.8202999999999</v>
      </c>
      <c r="I95" s="169">
        <v>43374</v>
      </c>
      <c r="J95" s="187">
        <v>3843</v>
      </c>
      <c r="K95" s="202">
        <v>2925483</v>
      </c>
      <c r="L95" s="169">
        <v>43374</v>
      </c>
      <c r="M95" s="187">
        <v>3844</v>
      </c>
      <c r="N95" s="168">
        <v>317038</v>
      </c>
      <c r="O95" s="169">
        <v>43374</v>
      </c>
      <c r="P95" s="187">
        <v>3843.5</v>
      </c>
      <c r="Q95" s="168">
        <v>410897</v>
      </c>
      <c r="R95" s="169">
        <v>43374</v>
      </c>
      <c r="S95" s="187">
        <v>3841.6930000000002</v>
      </c>
      <c r="T95" s="168">
        <v>338193</v>
      </c>
      <c r="U95" s="172">
        <v>43374</v>
      </c>
      <c r="V95" s="167">
        <v>3843</v>
      </c>
      <c r="W95" s="167">
        <v>41800</v>
      </c>
      <c r="Z95" s="198"/>
      <c r="AA95" s="197">
        <f t="shared" si="8"/>
        <v>1039501.1125</v>
      </c>
      <c r="AB95" s="197">
        <f t="shared" ref="AB95:AB113" si="9">(AVERAGE(N75:N94)*25%)</f>
        <v>110410.8625</v>
      </c>
      <c r="AC95" s="197">
        <f t="shared" ref="AC95:AC113" si="10">(AVERAGE(Q75:Q94)*25%)</f>
        <v>246104.72500000001</v>
      </c>
      <c r="AD95" s="199"/>
      <c r="AE95" s="197">
        <f t="shared" ref="AE95:AE113" si="11">(AVERAGE(T75:T94)*25%)</f>
        <v>224652.76250000001</v>
      </c>
    </row>
    <row r="96" spans="2:31" x14ac:dyDescent="0.2">
      <c r="B96" s="169">
        <f t="shared" si="6"/>
        <v>43375</v>
      </c>
      <c r="C96" s="168">
        <f ca="1">IF(B96="","",IFERROR(VLOOKUP(B96,$I$9:$K$1503,3,FALSE),0)+IFERROR(VLOOKUP(B96,$L$9:$N$1503,3,FALSE),0)+IFERROR(VLOOKUP(B96,$O$9:$Q$1503,3,FALSE),0)+IFERROR(VLOOKUP(B96,#REF!,3,FALSE),0)+IFERROR(VLOOKUP(B96,$R$9:$T$1503,3,FALSE),0))</f>
        <v>5155822</v>
      </c>
      <c r="F96" s="169">
        <v>43375</v>
      </c>
      <c r="G96" s="167">
        <v>3869.9603999999999</v>
      </c>
      <c r="I96" s="169">
        <v>43375</v>
      </c>
      <c r="J96" s="187">
        <v>3890.5</v>
      </c>
      <c r="K96" s="202">
        <v>3277831</v>
      </c>
      <c r="L96" s="169">
        <v>43375</v>
      </c>
      <c r="M96" s="187">
        <v>3895</v>
      </c>
      <c r="N96" s="168">
        <v>371498</v>
      </c>
      <c r="O96" s="169">
        <v>43375</v>
      </c>
      <c r="P96" s="187">
        <v>3894</v>
      </c>
      <c r="Q96" s="168">
        <v>648630</v>
      </c>
      <c r="R96" s="169">
        <v>43375</v>
      </c>
      <c r="S96" s="187">
        <v>3860.8440000000001</v>
      </c>
      <c r="T96" s="168">
        <v>857863</v>
      </c>
      <c r="U96" s="172">
        <v>43375</v>
      </c>
      <c r="V96" s="167">
        <v>3894</v>
      </c>
      <c r="W96" s="167">
        <v>57095</v>
      </c>
      <c r="Z96" s="198"/>
      <c r="AA96" s="197">
        <f t="shared" si="8"/>
        <v>1048866.4125000001</v>
      </c>
      <c r="AB96" s="197">
        <f t="shared" si="9"/>
        <v>112580.91250000001</v>
      </c>
      <c r="AC96" s="197">
        <f t="shared" si="10"/>
        <v>244638.92499999999</v>
      </c>
      <c r="AD96" s="199"/>
      <c r="AE96" s="197">
        <f t="shared" si="11"/>
        <v>225624.28750000001</v>
      </c>
    </row>
    <row r="97" spans="2:31" x14ac:dyDescent="0.2">
      <c r="B97" s="169">
        <f t="shared" ref="B97:B115" si="12">IF(I97="","",I97)</f>
        <v>43376</v>
      </c>
      <c r="C97" s="168">
        <f ca="1">IF(B97="","",IFERROR(VLOOKUP(B97,$I$9:$K$1503,3,FALSE),0)+IFERROR(VLOOKUP(B97,$L$9:$N$1503,3,FALSE),0)+IFERROR(VLOOKUP(B97,$O$9:$Q$1503,3,FALSE),0)+IFERROR(VLOOKUP(B97,#REF!,3,FALSE),0)+IFERROR(VLOOKUP(B97,$R$9:$T$1503,3,FALSE),0))</f>
        <v>5920094</v>
      </c>
      <c r="F97" s="169">
        <v>43376</v>
      </c>
      <c r="G97" s="167">
        <v>3917.9466000000002</v>
      </c>
      <c r="I97" s="169">
        <v>43376</v>
      </c>
      <c r="J97" s="187">
        <v>3917.5</v>
      </c>
      <c r="K97" s="202">
        <v>3560074</v>
      </c>
      <c r="L97" s="169">
        <v>43376</v>
      </c>
      <c r="M97" s="187">
        <v>3929.5</v>
      </c>
      <c r="N97" s="168">
        <v>412410</v>
      </c>
      <c r="O97" s="169">
        <v>43376</v>
      </c>
      <c r="P97" s="187">
        <v>3930</v>
      </c>
      <c r="Q97" s="168">
        <v>901364</v>
      </c>
      <c r="R97" s="169">
        <v>43376</v>
      </c>
      <c r="S97" s="187">
        <v>3917.2750000000001</v>
      </c>
      <c r="T97" s="168">
        <v>1046246</v>
      </c>
      <c r="U97" s="172">
        <v>43376</v>
      </c>
      <c r="V97" s="167">
        <v>3928</v>
      </c>
      <c r="W97" s="167">
        <v>128609</v>
      </c>
      <c r="Z97" s="198"/>
      <c r="AA97" s="197">
        <f t="shared" ref="AA97:AA104" si="13">AVERAGE(K77:K96)*25%</f>
        <v>1048788.3999999999</v>
      </c>
      <c r="AB97" s="197">
        <f t="shared" si="9"/>
        <v>113675.5</v>
      </c>
      <c r="AC97" s="197">
        <f t="shared" si="10"/>
        <v>244163.08749999999</v>
      </c>
      <c r="AD97" s="199"/>
      <c r="AE97" s="197">
        <f t="shared" si="11"/>
        <v>229074.35</v>
      </c>
    </row>
    <row r="98" spans="2:31" x14ac:dyDescent="0.2">
      <c r="B98" s="169">
        <f t="shared" si="12"/>
        <v>43377</v>
      </c>
      <c r="C98" s="168">
        <f ca="1">IF(B98="","",IFERROR(VLOOKUP(B98,$I$9:$K$1503,3,FALSE),0)+IFERROR(VLOOKUP(B98,$L$9:$N$1503,3,FALSE),0)+IFERROR(VLOOKUP(B98,$O$9:$Q$1503,3,FALSE),0)+IFERROR(VLOOKUP(B98,#REF!,3,FALSE),0)+IFERROR(VLOOKUP(B98,$R$9:$T$1503,3,FALSE),0))</f>
        <v>4728892</v>
      </c>
      <c r="F98" s="169">
        <v>43377</v>
      </c>
      <c r="G98" s="167">
        <v>3912.1768999999999</v>
      </c>
      <c r="I98" s="169">
        <v>43377</v>
      </c>
      <c r="J98" s="187">
        <v>3901.5</v>
      </c>
      <c r="K98" s="202">
        <v>3324320</v>
      </c>
      <c r="L98" s="169">
        <v>43377</v>
      </c>
      <c r="M98" s="187">
        <v>3906</v>
      </c>
      <c r="N98" s="168">
        <v>309052</v>
      </c>
      <c r="O98" s="169">
        <v>43377</v>
      </c>
      <c r="P98" s="187">
        <v>3906</v>
      </c>
      <c r="Q98" s="168">
        <v>680939</v>
      </c>
      <c r="R98" s="169">
        <v>43377</v>
      </c>
      <c r="S98" s="187">
        <v>3904.3319999999999</v>
      </c>
      <c r="T98" s="168">
        <v>414581</v>
      </c>
      <c r="U98" s="172">
        <v>43377</v>
      </c>
      <c r="V98" s="167">
        <v>3905</v>
      </c>
      <c r="W98" s="167">
        <v>78239</v>
      </c>
      <c r="Z98" s="198"/>
      <c r="AA98" s="197">
        <f t="shared" si="13"/>
        <v>1048931.175</v>
      </c>
      <c r="AB98" s="197">
        <f t="shared" si="9"/>
        <v>114115.6</v>
      </c>
      <c r="AC98" s="197">
        <f t="shared" si="10"/>
        <v>244327.8125</v>
      </c>
      <c r="AD98" s="199"/>
      <c r="AE98" s="197">
        <f t="shared" si="11"/>
        <v>230395.5625</v>
      </c>
    </row>
    <row r="99" spans="2:31" x14ac:dyDescent="0.2">
      <c r="B99" s="169">
        <f t="shared" si="12"/>
        <v>43378</v>
      </c>
      <c r="C99" s="168">
        <f ca="1">IF(B99="","",IFERROR(VLOOKUP(B99,$I$9:$K$1503,3,FALSE),0)+IFERROR(VLOOKUP(B99,$L$9:$N$1503,3,FALSE),0)+IFERROR(VLOOKUP(B99,$O$9:$Q$1503,3,FALSE),0)+IFERROR(VLOOKUP(B99,#REF!,3,FALSE),0)+IFERROR(VLOOKUP(B99,$R$9:$T$1503,3,FALSE),0))</f>
        <v>6754712</v>
      </c>
      <c r="F99" s="169">
        <v>43378</v>
      </c>
      <c r="G99" s="167">
        <v>3768.7186999999999</v>
      </c>
      <c r="I99" s="169">
        <v>43378</v>
      </c>
      <c r="J99" s="187">
        <v>3744.5</v>
      </c>
      <c r="K99" s="202">
        <v>4289185</v>
      </c>
      <c r="L99" s="169">
        <v>43378</v>
      </c>
      <c r="M99" s="187">
        <v>3741</v>
      </c>
      <c r="N99" s="168">
        <v>520165</v>
      </c>
      <c r="O99" s="169">
        <v>43378</v>
      </c>
      <c r="P99" s="187">
        <v>3741</v>
      </c>
      <c r="Q99" s="168">
        <v>1091930</v>
      </c>
      <c r="R99" s="169">
        <v>43378</v>
      </c>
      <c r="S99" s="187">
        <v>3776.2269999999999</v>
      </c>
      <c r="T99" s="168">
        <v>853432</v>
      </c>
      <c r="U99" s="172">
        <v>43378</v>
      </c>
      <c r="V99" s="167">
        <v>3741</v>
      </c>
      <c r="W99" s="167">
        <v>193870</v>
      </c>
      <c r="Z99" s="198"/>
      <c r="AA99" s="197">
        <f t="shared" si="13"/>
        <v>1050353.4125000001</v>
      </c>
      <c r="AB99" s="197">
        <f t="shared" si="9"/>
        <v>114524.41250000001</v>
      </c>
      <c r="AC99" s="197">
        <f t="shared" si="10"/>
        <v>241710.36249999999</v>
      </c>
      <c r="AD99" s="199"/>
      <c r="AE99" s="197">
        <f t="shared" si="11"/>
        <v>222291.98749999999</v>
      </c>
    </row>
    <row r="100" spans="2:31" x14ac:dyDescent="0.2">
      <c r="B100" s="169">
        <f t="shared" si="12"/>
        <v>43381</v>
      </c>
      <c r="C100" s="168">
        <f ca="1">IF(B100="","",IFERROR(VLOOKUP(B100,$I$9:$K$1503,3,FALSE),0)+IFERROR(VLOOKUP(B100,$L$9:$N$1503,3,FALSE),0)+IFERROR(VLOOKUP(B100,$O$9:$Q$1503,3,FALSE),0)+IFERROR(VLOOKUP(B100,#REF!,3,FALSE),0)+IFERROR(VLOOKUP(B100,$R$9:$T$1503,3,FALSE),0))</f>
        <v>4080963</v>
      </c>
      <c r="F100" s="169">
        <v>43381</v>
      </c>
      <c r="G100" s="167">
        <v>3749.5769</v>
      </c>
      <c r="I100" s="169">
        <v>43381</v>
      </c>
      <c r="J100" s="187">
        <v>3733.5</v>
      </c>
      <c r="K100" s="202">
        <v>2932484</v>
      </c>
      <c r="L100" s="169">
        <v>43381</v>
      </c>
      <c r="M100" s="187">
        <v>3740</v>
      </c>
      <c r="N100" s="168">
        <v>258444</v>
      </c>
      <c r="O100" s="169">
        <v>43381</v>
      </c>
      <c r="P100" s="187">
        <v>3740</v>
      </c>
      <c r="Q100" s="168">
        <v>513059</v>
      </c>
      <c r="R100" s="169">
        <v>43381</v>
      </c>
      <c r="S100" s="187">
        <v>3758.62</v>
      </c>
      <c r="T100" s="168">
        <v>376976</v>
      </c>
      <c r="U100" s="172">
        <v>43381</v>
      </c>
      <c r="V100" s="167">
        <v>3741</v>
      </c>
      <c r="W100" s="167">
        <v>69054</v>
      </c>
      <c r="Z100" s="198"/>
      <c r="AA100" s="197">
        <f t="shared" si="13"/>
        <v>1034228.7875</v>
      </c>
      <c r="AB100" s="197">
        <f t="shared" si="9"/>
        <v>116584.8</v>
      </c>
      <c r="AC100" s="197">
        <f t="shared" si="10"/>
        <v>242829.57500000001</v>
      </c>
      <c r="AD100" s="199"/>
      <c r="AE100" s="197">
        <f t="shared" si="11"/>
        <v>220974.6</v>
      </c>
    </row>
    <row r="101" spans="2:31" x14ac:dyDescent="0.2">
      <c r="B101" s="169">
        <f t="shared" si="12"/>
        <v>43382</v>
      </c>
      <c r="C101" s="168">
        <f ca="1">IF(B101="","",IFERROR(VLOOKUP(B101,$I$9:$K$1503,3,FALSE),0)+IFERROR(VLOOKUP(B101,$L$9:$N$1503,3,FALSE),0)+IFERROR(VLOOKUP(B101,$O$9:$Q$1503,3,FALSE),0)+IFERROR(VLOOKUP(B101,#REF!,3,FALSE),0)+IFERROR(VLOOKUP(B101,$R$9:$T$1503,3,FALSE),0))</f>
        <v>6520775</v>
      </c>
      <c r="F101" s="169">
        <v>43382</v>
      </c>
      <c r="G101" s="167">
        <v>3776.0111000000002</v>
      </c>
      <c r="I101" s="169">
        <v>43382</v>
      </c>
      <c r="J101" s="187">
        <v>3793.5</v>
      </c>
      <c r="K101" s="202">
        <v>4524708</v>
      </c>
      <c r="L101" s="169">
        <v>43382</v>
      </c>
      <c r="M101" s="187">
        <v>3792</v>
      </c>
      <c r="N101" s="168">
        <v>284155</v>
      </c>
      <c r="O101" s="169">
        <v>43382</v>
      </c>
      <c r="P101" s="187">
        <v>3790</v>
      </c>
      <c r="Q101" s="168">
        <v>903162</v>
      </c>
      <c r="R101" s="169">
        <v>43382</v>
      </c>
      <c r="S101" s="187">
        <v>3774.1179999999999</v>
      </c>
      <c r="T101" s="168">
        <v>808750</v>
      </c>
      <c r="U101" s="172">
        <v>43382</v>
      </c>
      <c r="V101" s="167">
        <v>3790</v>
      </c>
      <c r="W101" s="167">
        <v>132719</v>
      </c>
      <c r="Z101" s="198"/>
      <c r="AA101" s="197">
        <f t="shared" si="13"/>
        <v>1028535.475</v>
      </c>
      <c r="AB101" s="197">
        <f t="shared" si="9"/>
        <v>116825.72500000001</v>
      </c>
      <c r="AC101" s="197">
        <f t="shared" si="10"/>
        <v>240747.07500000001</v>
      </c>
      <c r="AD101" s="199"/>
      <c r="AE101" s="197">
        <f t="shared" si="11"/>
        <v>219067</v>
      </c>
    </row>
    <row r="102" spans="2:31" x14ac:dyDescent="0.2">
      <c r="B102" s="169">
        <f t="shared" si="12"/>
        <v>43383</v>
      </c>
      <c r="C102" s="168">
        <f ca="1">IF(B102="","",IFERROR(VLOOKUP(B102,$I$9:$K$1503,3,FALSE),0)+IFERROR(VLOOKUP(B102,$L$9:$N$1503,3,FALSE),0)+IFERROR(VLOOKUP(B102,$O$9:$Q$1503,3,FALSE),0)+IFERROR(VLOOKUP(B102,#REF!,3,FALSE),0)+IFERROR(VLOOKUP(B102,$R$9:$T$1503,3,FALSE),0))</f>
        <v>6005270</v>
      </c>
      <c r="F102" s="169">
        <v>43383</v>
      </c>
      <c r="G102" s="167">
        <v>3705.4895999999999</v>
      </c>
      <c r="I102" s="169">
        <v>43383</v>
      </c>
      <c r="J102" s="187">
        <v>3646</v>
      </c>
      <c r="K102" s="202">
        <v>4047582</v>
      </c>
      <c r="L102" s="169">
        <v>43383</v>
      </c>
      <c r="M102" s="187">
        <v>3650.5</v>
      </c>
      <c r="N102" s="168">
        <v>259425</v>
      </c>
      <c r="O102" s="169">
        <v>43383</v>
      </c>
      <c r="P102" s="187">
        <v>3649.5</v>
      </c>
      <c r="Q102" s="168">
        <v>932742</v>
      </c>
      <c r="R102" s="169">
        <v>43383</v>
      </c>
      <c r="S102" s="187">
        <v>3696.393</v>
      </c>
      <c r="T102" s="168">
        <v>765521</v>
      </c>
      <c r="U102" s="172">
        <v>43383</v>
      </c>
      <c r="V102" s="167">
        <v>3647.5</v>
      </c>
      <c r="W102" s="167">
        <v>137156</v>
      </c>
      <c r="Z102" s="198"/>
      <c r="AA102" s="197">
        <f t="shared" si="13"/>
        <v>1029526.5625</v>
      </c>
      <c r="AB102" s="197">
        <f t="shared" si="9"/>
        <v>115533.65</v>
      </c>
      <c r="AC102" s="197">
        <f t="shared" si="10"/>
        <v>240944.55</v>
      </c>
      <c r="AD102" s="199"/>
      <c r="AE102" s="197">
        <f t="shared" si="11"/>
        <v>218166.92499999999</v>
      </c>
    </row>
    <row r="103" spans="2:31" x14ac:dyDescent="0.2">
      <c r="B103" s="169">
        <f t="shared" si="12"/>
        <v>43384</v>
      </c>
      <c r="C103" s="168">
        <f ca="1">IF(B103="","",IFERROR(VLOOKUP(B103,$I$9:$K$1503,3,FALSE),0)+IFERROR(VLOOKUP(B103,$L$9:$N$1503,3,FALSE),0)+IFERROR(VLOOKUP(B103,$O$9:$Q$1503,3,FALSE),0)+IFERROR(VLOOKUP(B103,#REF!,3,FALSE),0)+IFERROR(VLOOKUP(B103,$R$9:$T$1503,3,FALSE),0))</f>
        <v>9143043</v>
      </c>
      <c r="F103" s="169">
        <v>43384</v>
      </c>
      <c r="G103" s="167">
        <v>3625.0491999999999</v>
      </c>
      <c r="I103" s="169">
        <v>43384</v>
      </c>
      <c r="J103" s="187">
        <v>3629</v>
      </c>
      <c r="K103" s="202">
        <v>5830946</v>
      </c>
      <c r="L103" s="169">
        <v>43384</v>
      </c>
      <c r="M103" s="187">
        <v>3634</v>
      </c>
      <c r="N103" s="168">
        <v>576746</v>
      </c>
      <c r="O103" s="169">
        <v>43384</v>
      </c>
      <c r="P103" s="187">
        <v>3632.5</v>
      </c>
      <c r="Q103" s="168">
        <v>1210714</v>
      </c>
      <c r="R103" s="169">
        <v>43384</v>
      </c>
      <c r="S103" s="187">
        <v>3628.107</v>
      </c>
      <c r="T103" s="168">
        <v>1524637</v>
      </c>
      <c r="U103" s="190">
        <v>43384</v>
      </c>
      <c r="V103" s="201">
        <v>3632</v>
      </c>
      <c r="W103" s="201">
        <v>197015</v>
      </c>
      <c r="Z103" s="198"/>
      <c r="AA103" s="197">
        <f t="shared" si="13"/>
        <v>1035419.275</v>
      </c>
      <c r="AB103" s="197">
        <f t="shared" si="9"/>
        <v>115045.5125</v>
      </c>
      <c r="AC103" s="197">
        <f t="shared" si="10"/>
        <v>241555.28750000001</v>
      </c>
      <c r="AD103" s="199"/>
      <c r="AE103" s="197">
        <f t="shared" si="11"/>
        <v>217202.4</v>
      </c>
    </row>
    <row r="104" spans="2:31" x14ac:dyDescent="0.2">
      <c r="B104" s="169">
        <f t="shared" si="12"/>
        <v>43385</v>
      </c>
      <c r="C104" s="168">
        <f ca="1">IF(B104="","",IFERROR(VLOOKUP(B104,$I$9:$K$1503,3,FALSE),0)+IFERROR(VLOOKUP(B104,$L$9:$N$1503,3,FALSE),0)+IFERROR(VLOOKUP(B104,$O$9:$Q$1503,3,FALSE),0)+IFERROR(VLOOKUP(B104,#REF!,3,FALSE),0)+IFERROR(VLOOKUP(B104,$R$9:$T$1503,3,FALSE),0))</f>
        <v>5403418</v>
      </c>
      <c r="F104" s="169">
        <v>43385</v>
      </c>
      <c r="G104" s="167">
        <v>3693.2935000000002</v>
      </c>
      <c r="I104" s="169">
        <v>43385</v>
      </c>
      <c r="J104" s="187">
        <v>3674.5</v>
      </c>
      <c r="K104" s="202">
        <v>3125717</v>
      </c>
      <c r="L104" s="169">
        <v>43385</v>
      </c>
      <c r="M104" s="187">
        <v>3677</v>
      </c>
      <c r="N104" s="168">
        <v>315140</v>
      </c>
      <c r="O104" s="169">
        <v>43385</v>
      </c>
      <c r="P104" s="187">
        <v>3677.5</v>
      </c>
      <c r="Q104" s="168">
        <v>771341</v>
      </c>
      <c r="R104" s="169">
        <v>43385</v>
      </c>
      <c r="S104" s="187">
        <v>3700.0450000000001</v>
      </c>
      <c r="T104" s="202">
        <v>1191220</v>
      </c>
      <c r="U104" s="190">
        <v>43385</v>
      </c>
      <c r="V104" s="201">
        <v>3676</v>
      </c>
      <c r="W104" s="201">
        <v>173105</v>
      </c>
      <c r="Y104" s="167">
        <v>1</v>
      </c>
      <c r="Z104" s="198"/>
      <c r="AA104" s="197">
        <f t="shared" si="13"/>
        <v>1064115.6499999999</v>
      </c>
      <c r="AB104" s="197">
        <f t="shared" si="9"/>
        <v>116617.77499999999</v>
      </c>
      <c r="AC104" s="197">
        <f t="shared" si="10"/>
        <v>246554.125</v>
      </c>
      <c r="AD104" s="199"/>
      <c r="AE104" s="197">
        <f t="shared" si="11"/>
        <v>224531.97500000001</v>
      </c>
    </row>
    <row r="105" spans="2:31" x14ac:dyDescent="0.2">
      <c r="B105" s="169">
        <f t="shared" si="12"/>
        <v>43388</v>
      </c>
      <c r="C105" s="168">
        <f ca="1">IF(B105="","",IFERROR(VLOOKUP(B105,$I$9:$K$1503,3,FALSE),0)+IFERROR(VLOOKUP(B105,$L$9:$N$1503,3,FALSE),0)+IFERROR(VLOOKUP(B105,$O$9:$Q$1503,3,FALSE),0)+IFERROR(VLOOKUP(B105,#REF!,3,FALSE),0)+IFERROR(VLOOKUP(B105,$R$9:$T$1503,3,FALSE),0))</f>
        <v>4152832</v>
      </c>
      <c r="F105" s="169">
        <v>43388</v>
      </c>
      <c r="G105" s="167">
        <v>3716.3998999999999</v>
      </c>
      <c r="I105" s="169">
        <v>43388</v>
      </c>
      <c r="J105" s="187">
        <v>3736.5</v>
      </c>
      <c r="K105" s="202">
        <v>2510786</v>
      </c>
      <c r="L105" s="169">
        <v>43388</v>
      </c>
      <c r="M105" s="187">
        <v>3739.75</v>
      </c>
      <c r="N105" s="168">
        <v>184697</v>
      </c>
      <c r="O105" s="169">
        <v>43388</v>
      </c>
      <c r="P105" s="187">
        <v>3739.5</v>
      </c>
      <c r="Q105" s="168">
        <v>538641</v>
      </c>
      <c r="R105" s="169">
        <v>43388</v>
      </c>
      <c r="S105" s="187">
        <v>3734.5630000000001</v>
      </c>
      <c r="T105" s="202">
        <v>918708</v>
      </c>
      <c r="U105" s="190">
        <v>43388</v>
      </c>
      <c r="V105" s="201">
        <v>3740.5</v>
      </c>
      <c r="W105" s="201">
        <v>98480</v>
      </c>
      <c r="Y105" s="167">
        <v>2</v>
      </c>
      <c r="Z105" s="198"/>
      <c r="AA105" s="197">
        <f t="shared" ref="AA105" si="14">AVERAGE(K85:K104)*25%</f>
        <v>1069897.8125</v>
      </c>
      <c r="AB105" s="197">
        <f t="shared" si="9"/>
        <v>115565.875</v>
      </c>
      <c r="AC105" s="197">
        <f t="shared" si="10"/>
        <v>242649.7</v>
      </c>
      <c r="AD105" s="199"/>
      <c r="AE105" s="197">
        <f t="shared" si="11"/>
        <v>228414.78750000001</v>
      </c>
    </row>
    <row r="106" spans="2:31" ht="9.75" customHeight="1" x14ac:dyDescent="0.2">
      <c r="B106" s="169">
        <f t="shared" si="12"/>
        <v>43389</v>
      </c>
      <c r="C106" s="168">
        <f ca="1">IF(B106="","",IFERROR(VLOOKUP(B106,$I$9:$K$1503,3,FALSE),0)+IFERROR(VLOOKUP(B106,$L$9:$N$1503,3,FALSE),0)+IFERROR(VLOOKUP(B106,$O$9:$Q$1503,3,FALSE),0)+IFERROR(VLOOKUP(B106,#REF!,3,FALSE),0)+IFERROR(VLOOKUP(B106,$R$9:$T$1503,3,FALSE),0))</f>
        <v>6003901</v>
      </c>
      <c r="F106" s="169">
        <v>43389</v>
      </c>
      <c r="G106" s="167">
        <v>3729.1352999999999</v>
      </c>
      <c r="I106" s="169">
        <v>43389</v>
      </c>
      <c r="J106" s="187">
        <v>3738</v>
      </c>
      <c r="K106" s="202">
        <v>3786195</v>
      </c>
      <c r="L106" s="169">
        <v>43389</v>
      </c>
      <c r="M106" s="187">
        <v>3742.5</v>
      </c>
      <c r="N106" s="168">
        <v>318350</v>
      </c>
      <c r="O106" s="169">
        <v>43389</v>
      </c>
      <c r="P106" s="187">
        <v>3741.5</v>
      </c>
      <c r="Q106" s="168">
        <v>856743</v>
      </c>
      <c r="R106" s="169">
        <v>43389</v>
      </c>
      <c r="S106" s="187">
        <v>3726.1</v>
      </c>
      <c r="T106" s="202">
        <v>1042613</v>
      </c>
      <c r="U106" s="190">
        <v>43389</v>
      </c>
      <c r="V106" s="201">
        <v>3741</v>
      </c>
      <c r="W106" s="201">
        <v>103957</v>
      </c>
      <c r="Y106" s="167">
        <v>3</v>
      </c>
      <c r="Z106" s="198"/>
      <c r="AA106" s="197">
        <f t="shared" ref="AA106:AA112" si="15">AVERAGE(K86:K105)*25%</f>
        <v>1071295.0625</v>
      </c>
      <c r="AB106" s="197">
        <f t="shared" si="9"/>
        <v>113796.53750000001</v>
      </c>
      <c r="AC106" s="197">
        <f t="shared" si="10"/>
        <v>239000.61249999999</v>
      </c>
      <c r="AD106" s="199"/>
      <c r="AE106" s="197">
        <f t="shared" si="11"/>
        <v>231574.6</v>
      </c>
    </row>
    <row r="107" spans="2:31" ht="9.75" customHeight="1" x14ac:dyDescent="0.2">
      <c r="B107" s="169">
        <f t="shared" si="12"/>
        <v>43390</v>
      </c>
      <c r="C107" s="168">
        <f ca="1">IF(B107="","",IFERROR(VLOOKUP(B107,$I$9:$K$1503,3,FALSE),0)+IFERROR(VLOOKUP(B107,$L$9:$N$1503,3,FALSE),0)+IFERROR(VLOOKUP(B107,$O$9:$Q$1503,3,FALSE),0)+IFERROR(VLOOKUP(B107,#REF!,3,FALSE),0)+IFERROR(VLOOKUP(B107,$R$9:$T$1503,3,FALSE),0))</f>
        <v>6951081</v>
      </c>
      <c r="F107" s="169">
        <v>43390</v>
      </c>
      <c r="G107" s="167">
        <v>3789.0610000000001</v>
      </c>
      <c r="I107" s="169">
        <v>43390</v>
      </c>
      <c r="J107" s="187">
        <v>3794</v>
      </c>
      <c r="K107" s="202">
        <v>4526818</v>
      </c>
      <c r="L107" s="169">
        <v>43390</v>
      </c>
      <c r="M107" s="187">
        <v>3785.5</v>
      </c>
      <c r="N107" s="168">
        <v>595238</v>
      </c>
      <c r="O107" s="169">
        <v>43390</v>
      </c>
      <c r="P107" s="187">
        <v>3787</v>
      </c>
      <c r="Q107" s="168">
        <v>846351</v>
      </c>
      <c r="R107" s="169">
        <v>43390</v>
      </c>
      <c r="S107" s="187">
        <v>3819.7649999999999</v>
      </c>
      <c r="T107" s="202">
        <v>982674</v>
      </c>
      <c r="U107" s="190">
        <v>43390</v>
      </c>
      <c r="V107" s="201">
        <v>3787</v>
      </c>
      <c r="W107" s="201">
        <v>152070</v>
      </c>
      <c r="Y107" s="167">
        <v>4</v>
      </c>
      <c r="Z107" s="198"/>
      <c r="AA107" s="197">
        <f t="shared" si="15"/>
        <v>1053653.2625</v>
      </c>
      <c r="AB107" s="197">
        <f t="shared" si="9"/>
        <v>112132.75</v>
      </c>
      <c r="AC107" s="197">
        <f t="shared" si="10"/>
        <v>234339.3</v>
      </c>
      <c r="AD107" s="199"/>
      <c r="AE107" s="197">
        <f t="shared" si="11"/>
        <v>232928.45</v>
      </c>
    </row>
    <row r="108" spans="2:31" ht="9.75" customHeight="1" x14ac:dyDescent="0.2">
      <c r="B108" s="169">
        <f t="shared" si="12"/>
        <v>43391</v>
      </c>
      <c r="C108" s="168">
        <f ca="1">IF(B108="","",IFERROR(VLOOKUP(B108,$I$9:$K$1503,3,FALSE),0)+IFERROR(VLOOKUP(B108,$L$9:$N$1503,3,FALSE),0)+IFERROR(VLOOKUP(B108,$O$9:$Q$1503,3,FALSE),0)+IFERROR(VLOOKUP(B108,#REF!,3,FALSE),0)+IFERROR(VLOOKUP(B108,$R$9:$T$1503,3,FALSE),0))</f>
        <v>5060845</v>
      </c>
      <c r="F108" s="169">
        <v>43391</v>
      </c>
      <c r="G108" s="167">
        <v>3756.2211000000002</v>
      </c>
      <c r="I108" s="169">
        <v>43391</v>
      </c>
      <c r="J108" s="187">
        <v>3733</v>
      </c>
      <c r="K108" s="202">
        <v>2844567</v>
      </c>
      <c r="L108" s="169">
        <v>43391</v>
      </c>
      <c r="M108" s="187">
        <v>3735.25</v>
      </c>
      <c r="N108" s="168">
        <v>691889</v>
      </c>
      <c r="O108" s="169">
        <v>43391</v>
      </c>
      <c r="P108" s="187">
        <v>3737</v>
      </c>
      <c r="Q108" s="168">
        <v>795776</v>
      </c>
      <c r="R108" s="169">
        <v>43391</v>
      </c>
      <c r="S108" s="187">
        <v>3745.5</v>
      </c>
      <c r="T108" s="202">
        <v>728613</v>
      </c>
      <c r="U108" s="190">
        <v>43391</v>
      </c>
      <c r="V108" s="201">
        <v>3735</v>
      </c>
      <c r="W108" s="201">
        <v>72082</v>
      </c>
      <c r="Y108" s="167">
        <v>5</v>
      </c>
      <c r="Z108" s="198"/>
      <c r="AA108" s="197">
        <f t="shared" si="15"/>
        <v>1039021.8375</v>
      </c>
      <c r="AB108" s="197">
        <f t="shared" si="9"/>
        <v>109325.825</v>
      </c>
      <c r="AC108" s="197">
        <f t="shared" si="10"/>
        <v>223902.33749999999</v>
      </c>
      <c r="AD108" s="199"/>
      <c r="AE108" s="197">
        <f t="shared" si="11"/>
        <v>228482.3125</v>
      </c>
    </row>
    <row r="109" spans="2:31" ht="9.75" customHeight="1" x14ac:dyDescent="0.2">
      <c r="B109" s="169">
        <f t="shared" si="12"/>
        <v>43392</v>
      </c>
      <c r="C109" s="168">
        <f ca="1">IF(B109="","",IFERROR(VLOOKUP(B109,$I$9:$K$1503,3,FALSE),0)+IFERROR(VLOOKUP(B109,$L$9:$N$1503,3,FALSE),0)+IFERROR(VLOOKUP(B109,$O$9:$Q$1503,3,FALSE),0)+IFERROR(VLOOKUP(B109,#REF!,3,FALSE),0)+IFERROR(VLOOKUP(B109,$R$9:$T$1503,3,FALSE),0))</f>
        <v>5104293</v>
      </c>
      <c r="F109" s="169">
        <v>43392</v>
      </c>
      <c r="G109" s="167">
        <v>3698.2597999999998</v>
      </c>
      <c r="I109" s="169">
        <v>43392</v>
      </c>
      <c r="J109" s="187">
        <v>3677</v>
      </c>
      <c r="K109" s="202">
        <v>2937285</v>
      </c>
      <c r="L109" s="169">
        <v>43392</v>
      </c>
      <c r="M109" s="187">
        <v>3682</v>
      </c>
      <c r="N109" s="168">
        <v>418290</v>
      </c>
      <c r="O109" s="169">
        <v>43392</v>
      </c>
      <c r="P109" s="187">
        <v>3682</v>
      </c>
      <c r="Q109" s="168">
        <v>1111336</v>
      </c>
      <c r="R109" s="169">
        <v>43392</v>
      </c>
      <c r="S109" s="187">
        <v>3714.056</v>
      </c>
      <c r="T109" s="202">
        <v>637382</v>
      </c>
      <c r="U109" s="190">
        <v>43392</v>
      </c>
      <c r="V109" s="201">
        <v>3682</v>
      </c>
      <c r="W109" s="201">
        <v>102257</v>
      </c>
      <c r="Y109" s="167">
        <v>6</v>
      </c>
      <c r="Z109" s="198"/>
      <c r="AA109" s="197">
        <f t="shared" si="15"/>
        <v>958195.16249999998</v>
      </c>
      <c r="AB109" s="197">
        <f t="shared" si="9"/>
        <v>105299.58749999999</v>
      </c>
      <c r="AC109" s="197">
        <f t="shared" si="10"/>
        <v>210124.22500000001</v>
      </c>
      <c r="AD109" s="199"/>
      <c r="AE109" s="197">
        <f t="shared" si="11"/>
        <v>212437.9375</v>
      </c>
    </row>
    <row r="110" spans="2:31" ht="9.75" customHeight="1" x14ac:dyDescent="0.2">
      <c r="B110" s="169">
        <f t="shared" si="12"/>
        <v>43395</v>
      </c>
      <c r="C110" s="168">
        <f ca="1">IF(B110="","",IFERROR(VLOOKUP(B110,$I$9:$K$1503,3,FALSE),0)+IFERROR(VLOOKUP(B110,$L$9:$N$1503,3,FALSE),0)+IFERROR(VLOOKUP(B110,$O$9:$Q$1503,3,FALSE),0)+IFERROR(VLOOKUP(B110,#REF!,3,FALSE),0)+IFERROR(VLOOKUP(B110,$R$9:$T$1503,3,FALSE),0))</f>
        <v>4128697</v>
      </c>
      <c r="F110" s="169">
        <v>43395</v>
      </c>
      <c r="G110" s="167">
        <v>3714.2662999999998</v>
      </c>
      <c r="I110" s="169">
        <v>43395</v>
      </c>
      <c r="J110" s="187">
        <v>3700</v>
      </c>
      <c r="K110" s="202">
        <v>2520012</v>
      </c>
      <c r="L110" s="169">
        <v>43395</v>
      </c>
      <c r="M110" s="187">
        <v>3703</v>
      </c>
      <c r="N110" s="168">
        <v>408288</v>
      </c>
      <c r="O110" s="169">
        <v>43395</v>
      </c>
      <c r="P110" s="187">
        <v>3702.5</v>
      </c>
      <c r="Q110" s="168">
        <v>634773</v>
      </c>
      <c r="R110" s="169">
        <v>43395</v>
      </c>
      <c r="S110" s="187">
        <v>3713.2739999999999</v>
      </c>
      <c r="T110" s="202">
        <v>565624</v>
      </c>
      <c r="U110" s="190">
        <v>43395</v>
      </c>
      <c r="V110" s="201">
        <v>3702.5</v>
      </c>
      <c r="W110" s="201">
        <v>116758</v>
      </c>
      <c r="Y110" s="167">
        <v>7</v>
      </c>
      <c r="Z110" s="198"/>
      <c r="AA110" s="197">
        <f t="shared" si="15"/>
        <v>908529.86250000005</v>
      </c>
      <c r="AB110" s="197">
        <f t="shared" si="9"/>
        <v>102394.5125</v>
      </c>
      <c r="AC110" s="197">
        <f t="shared" si="10"/>
        <v>210868.02499999999</v>
      </c>
      <c r="AD110" s="199"/>
      <c r="AE110" s="197">
        <f t="shared" si="11"/>
        <v>204149.33749999999</v>
      </c>
    </row>
    <row r="111" spans="2:31" ht="9.75" customHeight="1" x14ac:dyDescent="0.2">
      <c r="B111" s="169">
        <f t="shared" si="12"/>
        <v>43396</v>
      </c>
      <c r="C111" s="168">
        <f ca="1">IF(B111="","",IFERROR(VLOOKUP(B111,$I$9:$K$1503,3,FALSE),0)+IFERROR(VLOOKUP(B111,$L$9:$N$1503,3,FALSE),0)+IFERROR(VLOOKUP(B111,$O$9:$Q$1503,3,FALSE),0)+IFERROR(VLOOKUP(B111,#REF!,3,FALSE),0)+IFERROR(VLOOKUP(B111,$R$9:$T$1503,3,FALSE),0))</f>
        <v>6240903</v>
      </c>
      <c r="F111" s="169">
        <v>43396</v>
      </c>
      <c r="G111" s="167">
        <v>3636.7150000000001</v>
      </c>
      <c r="I111" s="169">
        <v>43396</v>
      </c>
      <c r="J111" s="187">
        <v>3628.5</v>
      </c>
      <c r="K111" s="202">
        <v>3423852</v>
      </c>
      <c r="L111" s="169">
        <v>43396</v>
      </c>
      <c r="M111" s="187">
        <v>3643.5</v>
      </c>
      <c r="N111" s="168">
        <v>575651</v>
      </c>
      <c r="O111" s="169">
        <v>43396</v>
      </c>
      <c r="P111" s="187">
        <v>3643.5</v>
      </c>
      <c r="Q111" s="168">
        <v>1126203</v>
      </c>
      <c r="R111" s="169">
        <v>43396</v>
      </c>
      <c r="S111" s="187">
        <v>3633.2179999999998</v>
      </c>
      <c r="T111" s="202">
        <v>1115197</v>
      </c>
      <c r="U111" s="190">
        <v>43396</v>
      </c>
      <c r="V111" s="201">
        <v>3641</v>
      </c>
      <c r="W111" s="201">
        <v>171155</v>
      </c>
      <c r="Y111" s="167">
        <v>8</v>
      </c>
      <c r="Z111" s="198"/>
      <c r="AA111" s="197">
        <f t="shared" si="15"/>
        <v>889798.5</v>
      </c>
      <c r="AB111" s="197">
        <f t="shared" si="9"/>
        <v>100024.21249999999</v>
      </c>
      <c r="AC111" s="197">
        <f t="shared" si="10"/>
        <v>207307.98749999999</v>
      </c>
      <c r="AD111" s="199"/>
      <c r="AE111" s="197">
        <f t="shared" si="11"/>
        <v>202241.2</v>
      </c>
    </row>
    <row r="112" spans="2:31" ht="9.75" customHeight="1" x14ac:dyDescent="0.2">
      <c r="B112" s="169">
        <f t="shared" si="12"/>
        <v>43397</v>
      </c>
      <c r="C112" s="168">
        <f ca="1">IF(B112="","",IFERROR(VLOOKUP(B112,$I$9:$K$1503,3,FALSE),0)+IFERROR(VLOOKUP(B112,$L$9:$N$1503,3,FALSE),0)+IFERROR(VLOOKUP(B112,$O$9:$Q$1503,3,FALSE),0)+IFERROR(VLOOKUP(B112,#REF!,3,FALSE),0)+IFERROR(VLOOKUP(B112,$R$9:$T$1503,3,FALSE),0))</f>
        <v>6050964</v>
      </c>
      <c r="F112" s="169">
        <v>43397</v>
      </c>
      <c r="G112" s="167">
        <v>3638.0958000000001</v>
      </c>
      <c r="I112" s="169">
        <v>43397</v>
      </c>
      <c r="J112" s="187">
        <v>3599.5</v>
      </c>
      <c r="K112" s="202">
        <v>3421517</v>
      </c>
      <c r="L112" s="169">
        <v>43397</v>
      </c>
      <c r="M112" s="187">
        <v>3599</v>
      </c>
      <c r="N112" s="168">
        <v>733904</v>
      </c>
      <c r="O112" s="169">
        <v>43397</v>
      </c>
      <c r="P112" s="187">
        <v>3599</v>
      </c>
      <c r="Q112" s="168">
        <v>1080342</v>
      </c>
      <c r="R112" s="169">
        <v>43397</v>
      </c>
      <c r="S112" s="187">
        <v>3669.8919999999998</v>
      </c>
      <c r="T112" s="202">
        <v>815201</v>
      </c>
      <c r="U112" s="190">
        <v>43397</v>
      </c>
      <c r="V112" s="201">
        <v>3597.5</v>
      </c>
      <c r="W112" s="201">
        <v>164175</v>
      </c>
      <c r="Y112" s="167">
        <v>9</v>
      </c>
      <c r="Z112" s="198"/>
      <c r="AA112" s="197">
        <f t="shared" si="15"/>
        <v>880110.02500000002</v>
      </c>
      <c r="AB112" s="197">
        <f t="shared" si="9"/>
        <v>99707.112500000003</v>
      </c>
      <c r="AC112" s="197">
        <f t="shared" si="10"/>
        <v>207309.9</v>
      </c>
      <c r="AD112" s="199"/>
      <c r="AE112" s="197">
        <f t="shared" si="11"/>
        <v>203999.42499999999</v>
      </c>
    </row>
    <row r="113" spans="2:31" x14ac:dyDescent="0.2">
      <c r="B113" s="169">
        <f t="shared" si="12"/>
        <v>43398</v>
      </c>
      <c r="C113" s="168">
        <f ca="1">IF(B113="","",IFERROR(VLOOKUP(B113,$I$9:$K$1503,3,FALSE),0)+IFERROR(VLOOKUP(B113,$L$9:$N$1503,3,FALSE),0)+IFERROR(VLOOKUP(B113,$O$9:$Q$1503,3,FALSE),0)+IFERROR(VLOOKUP(B113,#REF!,3,FALSE),0)+IFERROR(VLOOKUP(B113,$R$9:$T$1503,3,FALSE),0))</f>
        <v>5987763</v>
      </c>
      <c r="F113" s="169">
        <v>43398</v>
      </c>
      <c r="G113" s="167">
        <v>3640.0142999999998</v>
      </c>
      <c r="I113" s="169">
        <v>43398</v>
      </c>
      <c r="J113" s="187">
        <v>3655.5</v>
      </c>
      <c r="K113" s="202">
        <v>3385733</v>
      </c>
      <c r="L113" s="169">
        <v>43398</v>
      </c>
      <c r="M113" s="187">
        <v>3654.5</v>
      </c>
      <c r="N113" s="168">
        <v>686064</v>
      </c>
      <c r="O113" s="169">
        <v>43398</v>
      </c>
      <c r="P113" s="187">
        <v>3656</v>
      </c>
      <c r="Q113" s="168">
        <v>969545</v>
      </c>
      <c r="R113" s="169">
        <v>43398</v>
      </c>
      <c r="S113" s="187">
        <v>3638.498</v>
      </c>
      <c r="T113" s="168">
        <v>946421</v>
      </c>
      <c r="U113" s="172">
        <v>43398</v>
      </c>
      <c r="V113" s="167">
        <v>3654</v>
      </c>
      <c r="W113" s="167">
        <v>184145</v>
      </c>
      <c r="Y113" s="167">
        <v>10</v>
      </c>
      <c r="Z113" s="198"/>
      <c r="AA113" s="197">
        <f t="shared" ref="AA113:AA117" si="16">AVERAGE(K93:K112)*25%</f>
        <v>874705.51249999995</v>
      </c>
      <c r="AB113" s="197">
        <f t="shared" si="9"/>
        <v>104429.45</v>
      </c>
      <c r="AC113" s="197">
        <f t="shared" si="10"/>
        <v>208117.21249999999</v>
      </c>
      <c r="AD113" s="199"/>
      <c r="AE113" s="197">
        <f t="shared" si="11"/>
        <v>203281.98749999999</v>
      </c>
    </row>
    <row r="114" spans="2:31" x14ac:dyDescent="0.2">
      <c r="B114" s="169">
        <f t="shared" si="12"/>
        <v>43399</v>
      </c>
      <c r="C114" s="168">
        <f ca="1">IF(B114="","",IFERROR(VLOOKUP(B114,$I$9:$K$1503,3,FALSE),0)+IFERROR(VLOOKUP(B114,$L$9:$N$1503,3,FALSE),0)+IFERROR(VLOOKUP(B114,$O$9:$Q$1503,3,FALSE),0)+IFERROR(VLOOKUP(B114,#REF!,3,FALSE),0)+IFERROR(VLOOKUP(B114,$R$9:$T$1503,3,FALSE),0))</f>
        <v>5085403</v>
      </c>
      <c r="F114" s="169">
        <v>43399</v>
      </c>
      <c r="G114" s="167">
        <v>3613.1071999999999</v>
      </c>
      <c r="I114" s="169">
        <v>43399</v>
      </c>
      <c r="J114" s="187">
        <v>3664.5</v>
      </c>
      <c r="K114" s="202">
        <v>3131408</v>
      </c>
      <c r="L114" s="169">
        <v>43399</v>
      </c>
      <c r="M114" s="187">
        <v>3643</v>
      </c>
      <c r="N114" s="168">
        <v>321530</v>
      </c>
      <c r="O114" s="169">
        <v>43399</v>
      </c>
      <c r="P114" s="187">
        <v>3645.5</v>
      </c>
      <c r="Q114" s="168">
        <v>837406</v>
      </c>
      <c r="R114" s="169">
        <v>43399</v>
      </c>
      <c r="S114" s="187">
        <v>3589.9920000000002</v>
      </c>
      <c r="T114" s="168">
        <v>795059</v>
      </c>
      <c r="U114" s="172">
        <v>43399</v>
      </c>
      <c r="V114" s="167">
        <v>3645.5</v>
      </c>
      <c r="W114" s="167">
        <v>107271</v>
      </c>
      <c r="X114" s="201"/>
      <c r="Y114" s="167">
        <v>11</v>
      </c>
      <c r="Z114" s="198"/>
      <c r="AA114" s="197">
        <f t="shared" si="16"/>
        <v>882171.32499999995</v>
      </c>
      <c r="AB114" s="197">
        <f t="shared" ref="AB114" si="17">(AVERAGE(N94:N113)*25%)</f>
        <v>108264.08749999999</v>
      </c>
      <c r="AC114" s="197">
        <f t="shared" ref="AC114" si="18">(AVERAGE(Q94:Q113)*25%)</f>
        <v>209240.02499999999</v>
      </c>
      <c r="AD114" s="199"/>
      <c r="AE114" s="197">
        <f t="shared" ref="AE114" si="19">(AVERAGE(T94:T113)*25%)</f>
        <v>205824.01250000001</v>
      </c>
    </row>
    <row r="115" spans="2:31" x14ac:dyDescent="0.2">
      <c r="B115" s="169">
        <f t="shared" si="12"/>
        <v>43402</v>
      </c>
      <c r="C115" s="168">
        <f ca="1">IF(B115="","",IFERROR(VLOOKUP(B115,$I$9:$K$1503,3,FALSE),0)+IFERROR(VLOOKUP(B115,$L$9:$N$1503,3,FALSE),0)+IFERROR(VLOOKUP(B115,$O$9:$Q$1503,3,FALSE),0)+IFERROR(VLOOKUP(B115,#REF!,3,FALSE),0)+IFERROR(VLOOKUP(B115,$R$9:$T$1503,3,FALSE),0))</f>
        <v>5223185</v>
      </c>
      <c r="F115" s="169">
        <v>43402</v>
      </c>
      <c r="G115" s="167">
        <v>3740.1214</v>
      </c>
      <c r="I115" s="169">
        <v>43402</v>
      </c>
      <c r="J115" s="187">
        <v>3724</v>
      </c>
      <c r="K115" s="202">
        <v>2937490</v>
      </c>
      <c r="L115" s="169">
        <v>43402</v>
      </c>
      <c r="M115" s="187">
        <v>3730</v>
      </c>
      <c r="N115" s="168">
        <v>600440</v>
      </c>
      <c r="O115" s="169">
        <v>43402</v>
      </c>
      <c r="P115" s="187">
        <v>3731.5</v>
      </c>
      <c r="Q115" s="168">
        <v>1058151</v>
      </c>
      <c r="R115" s="169">
        <v>43402</v>
      </c>
      <c r="S115" s="187">
        <v>3727.2240000000002</v>
      </c>
      <c r="T115" s="168">
        <v>627104</v>
      </c>
      <c r="U115" s="172">
        <v>43402</v>
      </c>
      <c r="V115" s="167">
        <v>3731.5</v>
      </c>
      <c r="W115" s="167">
        <v>183008</v>
      </c>
      <c r="X115" s="201"/>
      <c r="Y115" s="167">
        <v>12</v>
      </c>
      <c r="Z115" s="198"/>
      <c r="AA115" s="197">
        <f t="shared" si="16"/>
        <v>879081.28749999998</v>
      </c>
      <c r="AB115" s="197">
        <f>(AVERAGE(N95:N114)*25%)</f>
        <v>106974.675</v>
      </c>
      <c r="AC115" s="197">
        <f t="shared" ref="AC115:AC116" si="20">(AVERAGE(Q95:Q114)*25%)</f>
        <v>210773.67499999999</v>
      </c>
      <c r="AD115" s="199"/>
      <c r="AE115" s="197">
        <f t="shared" ref="AE115:AE116" si="21">(AVERAGE(T95:T114)*25%)</f>
        <v>209061.38750000001</v>
      </c>
    </row>
    <row r="116" spans="2:31" x14ac:dyDescent="0.2">
      <c r="B116" s="169">
        <f t="shared" ref="B116" si="22">IF(I116="","",I116)</f>
        <v>43403</v>
      </c>
      <c r="C116" s="168">
        <f ca="1">IF(B116="","",IFERROR(VLOOKUP(B116,$I$9:$K$1503,3,FALSE),0)+IFERROR(VLOOKUP(B116,$L$9:$N$1503,3,FALSE),0)+IFERROR(VLOOKUP(B116,$O$9:$Q$1503,3,FALSE),0)+IFERROR(VLOOKUP(B116,#REF!,3,FALSE),0)+IFERROR(VLOOKUP(B116,$R$9:$T$1503,3,FALSE),0))</f>
        <v>4781682</v>
      </c>
      <c r="F116" s="169">
        <v>43403</v>
      </c>
      <c r="G116" s="167">
        <v>3722.2636000000002</v>
      </c>
      <c r="I116" s="169">
        <v>43403</v>
      </c>
      <c r="J116" s="187">
        <v>3707.5</v>
      </c>
      <c r="K116" s="202">
        <v>3126249</v>
      </c>
      <c r="L116" s="169">
        <v>43403</v>
      </c>
      <c r="M116" s="187">
        <v>3719.5</v>
      </c>
      <c r="N116" s="168">
        <v>337355</v>
      </c>
      <c r="O116" s="169">
        <v>43403</v>
      </c>
      <c r="P116" s="187">
        <v>3718.5</v>
      </c>
      <c r="Q116" s="168">
        <v>601193</v>
      </c>
      <c r="R116" s="169">
        <v>43403</v>
      </c>
      <c r="S116" s="187">
        <v>3707.5</v>
      </c>
      <c r="T116" s="168">
        <v>716885</v>
      </c>
      <c r="U116" s="172">
        <v>43403</v>
      </c>
      <c r="V116" s="167">
        <v>3719</v>
      </c>
      <c r="W116" s="167">
        <v>122839</v>
      </c>
      <c r="X116" s="201"/>
      <c r="Y116" s="167">
        <v>13</v>
      </c>
      <c r="Z116" s="198"/>
      <c r="AA116" s="197">
        <f t="shared" si="16"/>
        <v>879231.375</v>
      </c>
      <c r="AB116" s="197">
        <f t="shared" ref="AB116" si="23">(AVERAGE(N96:N115)*25%)</f>
        <v>110517.2</v>
      </c>
      <c r="AC116" s="197">
        <f t="shared" si="20"/>
        <v>218864.35</v>
      </c>
      <c r="AD116" s="199"/>
      <c r="AE116" s="197">
        <f t="shared" si="21"/>
        <v>212672.77499999999</v>
      </c>
    </row>
    <row r="117" spans="2:31" x14ac:dyDescent="0.2">
      <c r="B117" s="169">
        <f t="shared" ref="B117" si="24">IF(I117="","",I117)</f>
        <v>43404</v>
      </c>
      <c r="C117" s="168">
        <f ca="1">IF(B117="","",IFERROR(VLOOKUP(B117,$I$9:$K$1503,3,FALSE),0)+IFERROR(VLOOKUP(B117,$L$9:$N$1503,3,FALSE),0)+IFERROR(VLOOKUP(B117,$O$9:$Q$1503,3,FALSE),0)+IFERROR(VLOOKUP(B117,#REF!,3,FALSE),0)+IFERROR(VLOOKUP(B117,$R$9:$T$1503,3,FALSE),0))</f>
        <v>6297908</v>
      </c>
      <c r="F117" s="169">
        <v>43404</v>
      </c>
      <c r="G117" s="167">
        <v>3799.7934</v>
      </c>
      <c r="I117" s="169">
        <v>43404</v>
      </c>
      <c r="J117" s="187">
        <v>3803.5</v>
      </c>
      <c r="K117" s="202">
        <v>3637383</v>
      </c>
      <c r="L117" s="169">
        <v>43404</v>
      </c>
      <c r="M117" s="187">
        <v>3813.5</v>
      </c>
      <c r="N117" s="168">
        <v>584885</v>
      </c>
      <c r="O117" s="169">
        <v>43404</v>
      </c>
      <c r="P117" s="187">
        <v>3812</v>
      </c>
      <c r="Q117" s="168">
        <v>910632</v>
      </c>
      <c r="R117" s="169">
        <v>43404</v>
      </c>
      <c r="S117" s="187">
        <v>3804.35</v>
      </c>
      <c r="T117" s="168">
        <v>1165008</v>
      </c>
      <c r="U117" s="172">
        <v>43404</v>
      </c>
      <c r="V117" s="167">
        <v>3811</v>
      </c>
      <c r="W117" s="167">
        <v>219785</v>
      </c>
      <c r="X117" s="201"/>
      <c r="Y117" s="167">
        <v>14</v>
      </c>
      <c r="Z117" s="198"/>
      <c r="AA117" s="197">
        <f t="shared" si="16"/>
        <v>877336.6</v>
      </c>
      <c r="AB117" s="197">
        <f t="shared" ref="AB117" si="25">(AVERAGE(N97:N116)*25%)</f>
        <v>110090.41250000001</v>
      </c>
      <c r="AC117" s="197">
        <f t="shared" ref="AC117" si="26">(AVERAGE(Q97:Q116)*25%)</f>
        <v>218271.38750000001</v>
      </c>
      <c r="AD117" s="199"/>
      <c r="AE117" s="197">
        <f t="shared" ref="AE117" si="27">(AVERAGE(T97:T116)*25%)</f>
        <v>210910.55</v>
      </c>
    </row>
    <row r="118" spans="2:31" x14ac:dyDescent="0.2">
      <c r="B118" s="169">
        <f t="shared" ref="B118" si="28">IF(I118="","",I118)</f>
        <v>43405</v>
      </c>
      <c r="C118" s="168">
        <f ca="1">IF(B118="","",IFERROR(VLOOKUP(B118,$I$9:$K$1503,3,FALSE),0)+IFERROR(VLOOKUP(B118,$L$9:$N$1503,3,FALSE),0)+IFERROR(VLOOKUP(B118,$O$9:$Q$1503,3,FALSE),0)+IFERROR(VLOOKUP(B118,#REF!,3,FALSE),0)+IFERROR(VLOOKUP(B118,$R$9:$T$1503,3,FALSE),0))</f>
        <v>5361375</v>
      </c>
      <c r="F118" s="169">
        <v>43405</v>
      </c>
      <c r="G118" s="167">
        <v>3841.0513999999998</v>
      </c>
      <c r="I118" s="169">
        <v>43405</v>
      </c>
      <c r="J118" s="187">
        <v>3855.5</v>
      </c>
      <c r="K118" s="202">
        <v>3136111</v>
      </c>
      <c r="L118" s="169">
        <v>43405</v>
      </c>
      <c r="M118" s="187">
        <v>3852</v>
      </c>
      <c r="N118" s="168">
        <v>422850</v>
      </c>
      <c r="O118" s="169">
        <v>43405</v>
      </c>
      <c r="P118" s="187">
        <v>3851.5</v>
      </c>
      <c r="Q118" s="168">
        <v>611515</v>
      </c>
      <c r="R118" s="169">
        <v>43405</v>
      </c>
      <c r="S118" s="187">
        <v>3827.154</v>
      </c>
      <c r="T118" s="168">
        <v>1190899</v>
      </c>
      <c r="U118" s="172">
        <v>43405</v>
      </c>
      <c r="V118" s="167">
        <v>3852</v>
      </c>
      <c r="W118" s="167">
        <v>158842</v>
      </c>
      <c r="X118" s="201"/>
      <c r="Y118" s="167">
        <v>15</v>
      </c>
      <c r="Z118" s="198"/>
      <c r="AA118" s="197">
        <f t="shared" ref="AA118" si="29">AVERAGE(K98:K117)*25%</f>
        <v>878302.96250000002</v>
      </c>
      <c r="AB118" s="197">
        <f t="shared" ref="AB118" si="30">(AVERAGE(N98:N117)*25%)</f>
        <v>112246.35</v>
      </c>
      <c r="AC118" s="197">
        <f t="shared" ref="AC118" si="31">(AVERAGE(Q98:Q117)*25%)</f>
        <v>218387.23749999999</v>
      </c>
      <c r="AD118" s="199"/>
      <c r="AE118" s="197">
        <f t="shared" ref="AE118" si="32">(AVERAGE(T98:T117)*25%)</f>
        <v>212395.07500000001</v>
      </c>
    </row>
    <row r="119" spans="2:31" x14ac:dyDescent="0.2">
      <c r="B119" s="169">
        <f t="shared" ref="B119:B173" si="33">IF(I119="","",I119)</f>
        <v>43406</v>
      </c>
      <c r="C119" s="168">
        <f ca="1">IF(B119="","",IFERROR(VLOOKUP(B119,$I$9:$K$1503,3,FALSE),0)+IFERROR(VLOOKUP(B119,$L$9:$N$1503,3,FALSE),0)+IFERROR(VLOOKUP(B119,$O$9:$Q$1503,3,FALSE),0)+IFERROR(VLOOKUP(B119,#REF!,3,FALSE),0)+IFERROR(VLOOKUP(B119,$R$9:$T$1503,3,FALSE),0))</f>
        <v>6259497</v>
      </c>
      <c r="F119" s="169">
        <v>43406</v>
      </c>
      <c r="G119" s="167">
        <v>3893.9650000000001</v>
      </c>
      <c r="I119" s="169">
        <v>43406</v>
      </c>
      <c r="J119" s="187">
        <v>3853</v>
      </c>
      <c r="K119" s="202">
        <v>3412605</v>
      </c>
      <c r="L119" s="169">
        <v>43406</v>
      </c>
      <c r="M119" s="187">
        <v>3852.5</v>
      </c>
      <c r="N119" s="168">
        <v>786066</v>
      </c>
      <c r="O119" s="169">
        <v>43406</v>
      </c>
      <c r="P119" s="187">
        <v>3852.5</v>
      </c>
      <c r="Q119" s="168">
        <v>1128835</v>
      </c>
      <c r="R119" s="169">
        <v>43406</v>
      </c>
      <c r="S119" s="187">
        <v>3880.5929999999998</v>
      </c>
      <c r="T119" s="168">
        <v>931991</v>
      </c>
      <c r="U119" s="172">
        <v>43406</v>
      </c>
      <c r="V119" s="167">
        <v>3854.5</v>
      </c>
      <c r="W119" s="167">
        <v>248878</v>
      </c>
      <c r="X119" s="201"/>
      <c r="Y119" s="167">
        <v>16</v>
      </c>
      <c r="AA119" s="197">
        <f t="shared" ref="AA119" si="34">AVERAGE(K99:K118)*25%</f>
        <v>875950.35</v>
      </c>
      <c r="AB119" s="197">
        <f t="shared" ref="AB119" si="35">(AVERAGE(N99:N118)*25%)</f>
        <v>113668.825</v>
      </c>
      <c r="AC119" s="197">
        <f t="shared" ref="AC119" si="36">(AVERAGE(Q99:Q118)*25%)</f>
        <v>217519.4375</v>
      </c>
      <c r="AD119" s="199"/>
      <c r="AE119" s="197">
        <f t="shared" ref="AE119" si="37">(AVERAGE(T99:T118)*25%)</f>
        <v>222099.05</v>
      </c>
    </row>
    <row r="120" spans="2:31" x14ac:dyDescent="0.2">
      <c r="B120" s="169">
        <f t="shared" ref="B120" si="38">IF(I120="","",I120)</f>
        <v>43409</v>
      </c>
      <c r="C120" s="168">
        <f ca="1">IF(B120="","",IFERROR(VLOOKUP(B120,$I$9:$K$1503,3,FALSE),0)+IFERROR(VLOOKUP(B120,$L$9:$N$1503,3,FALSE),0)+IFERROR(VLOOKUP(B120,$O$9:$Q$1503,3,FALSE),0)+IFERROR(VLOOKUP(B120,#REF!,3,FALSE),0)+IFERROR(VLOOKUP(B120,$R$9:$T$1503,3,FALSE),0))</f>
        <v>6189395</v>
      </c>
      <c r="F120" s="169">
        <v>43409</v>
      </c>
      <c r="G120" s="167">
        <v>3921.3798999999999</v>
      </c>
      <c r="I120" s="169">
        <v>43409</v>
      </c>
      <c r="J120" s="187">
        <v>3924</v>
      </c>
      <c r="K120" s="202">
        <v>3541160</v>
      </c>
      <c r="L120" s="169">
        <v>43409</v>
      </c>
      <c r="M120" s="187">
        <v>3918.5</v>
      </c>
      <c r="N120" s="168">
        <v>638765</v>
      </c>
      <c r="O120" s="169">
        <v>43409</v>
      </c>
      <c r="P120" s="187">
        <v>3922.5</v>
      </c>
      <c r="Q120" s="168">
        <v>888383</v>
      </c>
      <c r="R120" s="169">
        <v>43409</v>
      </c>
      <c r="S120" s="187">
        <v>3907.5</v>
      </c>
      <c r="T120" s="168">
        <v>1121087</v>
      </c>
      <c r="U120" s="172">
        <v>43409</v>
      </c>
      <c r="V120" s="167">
        <v>3918</v>
      </c>
      <c r="W120" s="167">
        <v>244466</v>
      </c>
      <c r="X120" s="201"/>
      <c r="Y120" s="167">
        <v>17</v>
      </c>
      <c r="AA120" s="197">
        <f t="shared" ref="AA120" si="39">AVERAGE(K100:K119)*25%</f>
        <v>864993.1</v>
      </c>
      <c r="AB120" s="197">
        <f t="shared" ref="AB120" si="40">(AVERAGE(N100:N119)*25%)</f>
        <v>116992.58749999999</v>
      </c>
      <c r="AC120" s="197">
        <f t="shared" ref="AC120" si="41">(AVERAGE(Q100:Q119)*25%)</f>
        <v>217980.75</v>
      </c>
      <c r="AD120" s="199"/>
      <c r="AE120" s="197">
        <f t="shared" ref="AE120" si="42">(AVERAGE(T100:T119)*25%)</f>
        <v>223081.03750000001</v>
      </c>
    </row>
    <row r="121" spans="2:31" x14ac:dyDescent="0.2">
      <c r="B121" s="169">
        <f t="shared" si="33"/>
        <v>43410</v>
      </c>
      <c r="C121" s="168">
        <f ca="1">IF(B121="","",IFERROR(VLOOKUP(B121,$I$9:$K$1503,3,FALSE),0)+IFERROR(VLOOKUP(B121,$L$9:$N$1503,3,FALSE),0)+IFERROR(VLOOKUP(B121,$O$9:$Q$1503,3,FALSE),0)+IFERROR(VLOOKUP(B121,#REF!,3,FALSE),0)+IFERROR(VLOOKUP(B121,$R$9:$T$1503,3,FALSE),0))</f>
        <v>4629229</v>
      </c>
      <c r="F121" s="169">
        <v>43410</v>
      </c>
      <c r="G121" s="167">
        <v>3884.9679000000001</v>
      </c>
      <c r="I121" s="169">
        <v>43410</v>
      </c>
      <c r="J121" s="187">
        <v>3868.5</v>
      </c>
      <c r="K121" s="202">
        <v>2553826</v>
      </c>
      <c r="L121" s="169">
        <v>43410</v>
      </c>
      <c r="M121" s="187">
        <v>3869.5</v>
      </c>
      <c r="N121" s="168">
        <v>490544</v>
      </c>
      <c r="O121" s="169">
        <v>43410</v>
      </c>
      <c r="P121" s="187">
        <v>3868.5</v>
      </c>
      <c r="Q121" s="168">
        <v>1097396</v>
      </c>
      <c r="R121" s="169">
        <v>43410</v>
      </c>
      <c r="S121" s="187">
        <v>3881.6970000000001</v>
      </c>
      <c r="T121" s="168">
        <v>487463</v>
      </c>
      <c r="U121" s="172">
        <v>43410</v>
      </c>
      <c r="V121" s="167">
        <v>3869.5</v>
      </c>
      <c r="W121" s="167">
        <v>159225</v>
      </c>
      <c r="X121" s="201"/>
      <c r="Y121" s="167">
        <v>18</v>
      </c>
      <c r="AA121" s="197">
        <f t="shared" ref="AA121" si="43">AVERAGE(K101:K120)*25%</f>
        <v>872601.55</v>
      </c>
      <c r="AB121" s="197">
        <f t="shared" ref="AB121" si="44">(AVERAGE(N101:N120)*25%)</f>
        <v>121746.6</v>
      </c>
      <c r="AC121" s="197">
        <f t="shared" ref="AC121" si="45">(AVERAGE(Q101:Q120)*25%)</f>
        <v>222672.3</v>
      </c>
      <c r="AD121" s="199"/>
      <c r="AE121" s="197">
        <f t="shared" ref="AE121" si="46">(AVERAGE(T101:T120)*25%)</f>
        <v>232382.42499999999</v>
      </c>
    </row>
    <row r="122" spans="2:31" x14ac:dyDescent="0.2">
      <c r="B122" s="169">
        <f t="shared" si="33"/>
        <v>43411</v>
      </c>
      <c r="C122" s="168">
        <f ca="1">IF(B122="","",IFERROR(VLOOKUP(B122,$I$9:$K$1503,3,FALSE),0)+IFERROR(VLOOKUP(B122,$L$9:$N$1503,3,FALSE),0)+IFERROR(VLOOKUP(B122,$O$9:$Q$1503,3,FALSE),0)+IFERROR(VLOOKUP(B122,#REF!,3,FALSE),0)+IFERROR(VLOOKUP(B122,$R$9:$T$1503,3,FALSE),0))</f>
        <v>4638674</v>
      </c>
      <c r="F122" s="169">
        <v>43411</v>
      </c>
      <c r="G122" s="167">
        <v>3937.2779</v>
      </c>
      <c r="I122" s="169">
        <v>43411</v>
      </c>
      <c r="J122" s="187">
        <v>3930.5</v>
      </c>
      <c r="K122" s="202">
        <v>2991528</v>
      </c>
      <c r="L122" s="169">
        <v>43411</v>
      </c>
      <c r="M122" s="187">
        <v>3935.5</v>
      </c>
      <c r="N122" s="168">
        <v>424949</v>
      </c>
      <c r="O122" s="169">
        <v>43411</v>
      </c>
      <c r="P122" s="187">
        <v>3933.5</v>
      </c>
      <c r="Q122" s="168">
        <v>690293</v>
      </c>
      <c r="R122" s="169">
        <v>43411</v>
      </c>
      <c r="S122" s="187">
        <v>3946.92</v>
      </c>
      <c r="T122" s="168">
        <v>531904</v>
      </c>
      <c r="U122" s="214">
        <v>43411</v>
      </c>
      <c r="V122" s="167">
        <v>3928.5</v>
      </c>
      <c r="W122" s="167">
        <v>191036</v>
      </c>
      <c r="X122" s="201"/>
      <c r="Y122" s="167">
        <v>19</v>
      </c>
      <c r="AA122" s="197">
        <f t="shared" ref="AA122" si="47">AVERAGE(K102:K121)*25%</f>
        <v>847965.52500000002</v>
      </c>
      <c r="AB122" s="197">
        <f t="shared" ref="AB122" si="48">(AVERAGE(N102:N121)*25%)</f>
        <v>124326.46249999999</v>
      </c>
      <c r="AC122" s="197">
        <f t="shared" ref="AC122" si="49">(AVERAGE(Q102:Q121)*25%)</f>
        <v>225100.22500000001</v>
      </c>
      <c r="AD122" s="199"/>
      <c r="AE122" s="197">
        <f t="shared" ref="AE122" si="50">(AVERAGE(T102:T121)*25%)</f>
        <v>228366.33749999999</v>
      </c>
    </row>
    <row r="123" spans="2:31" x14ac:dyDescent="0.2">
      <c r="B123" s="169">
        <f t="shared" ref="B123" si="51">IF(I123="","",I123)</f>
        <v>43412</v>
      </c>
      <c r="C123" s="168">
        <f ca="1">IF(B123="","",IFERROR(VLOOKUP(B123,$I$9:$K$1503,3,FALSE),0)+IFERROR(VLOOKUP(B123,$L$9:$N$1503,3,FALSE),0)+IFERROR(VLOOKUP(B123,$O$9:$Q$1503,3,FALSE),0)+IFERROR(VLOOKUP(B123,#REF!,3,FALSE),0)+IFERROR(VLOOKUP(B123,$R$9:$T$1503,3,FALSE),0))</f>
        <v>5660205</v>
      </c>
      <c r="F123" s="169">
        <v>43412</v>
      </c>
      <c r="G123" s="167">
        <v>3966.1925000000001</v>
      </c>
      <c r="I123" s="169">
        <v>43412</v>
      </c>
      <c r="J123" s="187">
        <v>3979.5</v>
      </c>
      <c r="K123" s="202">
        <v>4016382</v>
      </c>
      <c r="L123" s="169">
        <v>43412</v>
      </c>
      <c r="M123" s="187">
        <v>3981</v>
      </c>
      <c r="N123" s="168">
        <v>416770</v>
      </c>
      <c r="O123" s="169">
        <v>43412</v>
      </c>
      <c r="P123" s="187">
        <v>3980</v>
      </c>
      <c r="Q123" s="168">
        <v>687298</v>
      </c>
      <c r="R123" s="169">
        <v>43412</v>
      </c>
      <c r="S123" s="187">
        <v>3968.6579999999999</v>
      </c>
      <c r="T123" s="168">
        <v>539755</v>
      </c>
      <c r="U123" s="214">
        <v>43412</v>
      </c>
      <c r="V123" s="167">
        <v>3978</v>
      </c>
      <c r="W123" s="167">
        <v>154664</v>
      </c>
      <c r="X123" s="201"/>
      <c r="Y123" s="167">
        <v>20</v>
      </c>
      <c r="AA123" s="197">
        <f t="shared" ref="AA123" si="52">AVERAGE(K103:K122)*25%</f>
        <v>834764.85</v>
      </c>
      <c r="AB123" s="197">
        <f t="shared" ref="AB123" si="53">(AVERAGE(N103:N122)*25%)</f>
        <v>126395.5125</v>
      </c>
      <c r="AC123" s="197">
        <f t="shared" ref="AC123" si="54">(AVERAGE(Q103:Q122)*25%)</f>
        <v>222069.61249999999</v>
      </c>
      <c r="AD123" s="199"/>
      <c r="AE123" s="197">
        <f t="shared" ref="AE123" si="55">(AVERAGE(T103:T122)*25%)</f>
        <v>225446.125</v>
      </c>
    </row>
    <row r="124" spans="2:31" x14ac:dyDescent="0.2">
      <c r="B124" s="169">
        <f t="shared" si="33"/>
        <v>43413</v>
      </c>
      <c r="C124" s="168">
        <f ca="1">IF(B124="","",IFERROR(VLOOKUP(B124,$I$9:$K$1503,3,FALSE),0)+IFERROR(VLOOKUP(B124,$L$9:$N$1503,3,FALSE),0)+IFERROR(VLOOKUP(B124,$O$9:$Q$1503,3,FALSE),0)+IFERROR(VLOOKUP(B124,#REF!,3,FALSE),0)+IFERROR(VLOOKUP(B124,$R$9:$T$1503,3,FALSE),0))</f>
        <v>5429238</v>
      </c>
      <c r="F124" s="169">
        <v>43413</v>
      </c>
      <c r="G124" s="167">
        <v>3863.1610999999998</v>
      </c>
      <c r="I124" s="169">
        <v>43413</v>
      </c>
      <c r="J124" s="187">
        <v>3849.5</v>
      </c>
      <c r="K124" s="202">
        <v>3353978</v>
      </c>
      <c r="L124" s="169">
        <v>43413</v>
      </c>
      <c r="M124" s="187">
        <v>3851.5</v>
      </c>
      <c r="N124" s="168">
        <v>477324</v>
      </c>
      <c r="O124" s="169">
        <v>43413</v>
      </c>
      <c r="P124" s="187">
        <v>3849.5</v>
      </c>
      <c r="Q124" s="168">
        <v>792623</v>
      </c>
      <c r="R124" s="169">
        <v>43413</v>
      </c>
      <c r="S124" s="187">
        <v>3870.6819999999998</v>
      </c>
      <c r="T124" s="168">
        <v>805313</v>
      </c>
      <c r="U124" s="214">
        <v>43413</v>
      </c>
      <c r="V124" s="167">
        <v>3848.5</v>
      </c>
      <c r="W124" s="167">
        <v>221878</v>
      </c>
      <c r="AA124" s="197">
        <f t="shared" ref="AA124" si="56">AVERAGE(K104:K123)*25%</f>
        <v>812082.8</v>
      </c>
      <c r="AB124" s="197">
        <f t="shared" ref="AB124:AB129" si="57">(AVERAGE(N104:N123)*25%)</f>
        <v>124395.8125</v>
      </c>
      <c r="AC124" s="197">
        <f t="shared" ref="AC124" si="58">(AVERAGE(Q104:Q123)*25%)</f>
        <v>215526.91250000001</v>
      </c>
      <c r="AD124" s="199"/>
      <c r="AE124" s="197">
        <f t="shared" ref="AE124" si="59">(AVERAGE(T104:T123)*25%)</f>
        <v>213135.1</v>
      </c>
    </row>
    <row r="125" spans="2:31" x14ac:dyDescent="0.2">
      <c r="B125" s="169">
        <f t="shared" si="33"/>
        <v>43416</v>
      </c>
      <c r="C125" s="168">
        <f ca="1">IF(B125="","",IFERROR(VLOOKUP(B125,$I$9:$K$1503,3,FALSE),0)+IFERROR(VLOOKUP(B125,$L$9:$N$1503,3,FALSE),0)+IFERROR(VLOOKUP(B125,$O$9:$Q$1503,3,FALSE),0)+IFERROR(VLOOKUP(B125,#REF!,3,FALSE),0)+IFERROR(VLOOKUP(B125,$R$9:$T$1503,3,FALSE),0))</f>
        <v>10159425</v>
      </c>
      <c r="F125" s="169">
        <v>43416</v>
      </c>
      <c r="G125" s="167">
        <v>3953.4753999999998</v>
      </c>
      <c r="I125" s="169">
        <v>43416</v>
      </c>
      <c r="J125" s="187">
        <v>3885</v>
      </c>
      <c r="K125" s="202">
        <v>6259132</v>
      </c>
      <c r="L125" s="169">
        <v>43416</v>
      </c>
      <c r="M125" s="187">
        <v>3889</v>
      </c>
      <c r="N125" s="168">
        <v>867606</v>
      </c>
      <c r="O125" s="169">
        <v>43416</v>
      </c>
      <c r="P125" s="187">
        <v>3887.5</v>
      </c>
      <c r="Q125" s="168">
        <v>1788329</v>
      </c>
      <c r="R125" s="169">
        <v>43416</v>
      </c>
      <c r="S125" s="187">
        <v>3926.2139999999999</v>
      </c>
      <c r="T125" s="168">
        <v>1244358</v>
      </c>
      <c r="U125" s="214">
        <v>43416</v>
      </c>
      <c r="V125" s="167">
        <v>3889</v>
      </c>
      <c r="W125" s="167">
        <v>449046</v>
      </c>
      <c r="AA125" s="197">
        <f t="shared" ref="AA125" si="60">AVERAGE(K105:K124)*25%</f>
        <v>814936.0625</v>
      </c>
      <c r="AB125" s="197">
        <f t="shared" si="57"/>
        <v>126423.1125</v>
      </c>
      <c r="AC125" s="197">
        <f t="shared" ref="AC125" si="61">(AVERAGE(Q105:Q124)*25%)</f>
        <v>215792.9375</v>
      </c>
      <c r="AD125" s="199"/>
      <c r="AE125" s="197">
        <f t="shared" ref="AE125" si="62">(AVERAGE(T105:T124)*25%)</f>
        <v>208311.26250000001</v>
      </c>
    </row>
    <row r="126" spans="2:31" x14ac:dyDescent="0.2">
      <c r="B126" s="169">
        <f t="shared" si="33"/>
        <v>43417</v>
      </c>
      <c r="C126" s="168">
        <f ca="1">IF(B126="","",IFERROR(VLOOKUP(B126,$I$9:$K$1503,3,FALSE),0)+IFERROR(VLOOKUP(B126,$L$9:$N$1503,3,FALSE),0)+IFERROR(VLOOKUP(B126,$O$9:$Q$1503,3,FALSE),0)+IFERROR(VLOOKUP(B126,#REF!,3,FALSE),0)+IFERROR(VLOOKUP(B126,$R$9:$T$1503,3,FALSE),0))</f>
        <v>9449533</v>
      </c>
      <c r="F126" s="169">
        <v>43417</v>
      </c>
      <c r="G126" s="167">
        <v>3867.9578000000001</v>
      </c>
      <c r="I126" s="169">
        <v>43417</v>
      </c>
      <c r="J126" s="187">
        <v>3846</v>
      </c>
      <c r="K126" s="202">
        <v>6364133</v>
      </c>
      <c r="L126" s="169">
        <v>43417</v>
      </c>
      <c r="M126" s="187">
        <v>3842</v>
      </c>
      <c r="N126" s="168">
        <v>481395</v>
      </c>
      <c r="O126" s="169">
        <v>43417</v>
      </c>
      <c r="P126" s="187">
        <v>3841.5</v>
      </c>
      <c r="Q126" s="168">
        <v>1182563</v>
      </c>
      <c r="R126" s="169">
        <v>43417</v>
      </c>
      <c r="S126" s="187">
        <v>3850.538</v>
      </c>
      <c r="T126" s="168">
        <v>1421442</v>
      </c>
      <c r="U126" s="214">
        <v>43417</v>
      </c>
      <c r="V126" s="167">
        <v>3847</v>
      </c>
      <c r="W126" s="167">
        <v>241707</v>
      </c>
      <c r="AA126" s="197">
        <f t="shared" ref="AA126" si="63">AVERAGE(K106:K125)*25%</f>
        <v>861790.38749999995</v>
      </c>
      <c r="AB126" s="197">
        <f t="shared" si="57"/>
        <v>134959.47500000001</v>
      </c>
      <c r="AC126" s="197">
        <f t="shared" ref="AC126" si="64">(AVERAGE(Q106:Q125)*25%)</f>
        <v>231414.03750000001</v>
      </c>
      <c r="AD126" s="199"/>
      <c r="AE126" s="197">
        <f t="shared" ref="AE126" si="65">(AVERAGE(T106:T125)*25%)</f>
        <v>212381.88750000001</v>
      </c>
    </row>
    <row r="127" spans="2:31" x14ac:dyDescent="0.2">
      <c r="B127" s="169">
        <f t="shared" si="33"/>
        <v>43418</v>
      </c>
      <c r="C127" s="168">
        <f ca="1">IF(B127="","",IFERROR(VLOOKUP(B127,$I$9:$K$1503,3,FALSE),0)+IFERROR(VLOOKUP(B127,$L$9:$N$1503,3,FALSE),0)+IFERROR(VLOOKUP(B127,$O$9:$Q$1503,3,FALSE),0)+IFERROR(VLOOKUP(B127,#REF!,3,FALSE),0)+IFERROR(VLOOKUP(B127,$R$9:$T$1503,3,FALSE),0))</f>
        <v>8983567</v>
      </c>
      <c r="F127" s="169">
        <v>43418</v>
      </c>
      <c r="G127" s="167">
        <v>3721.4225999999999</v>
      </c>
      <c r="I127" s="169">
        <v>43418</v>
      </c>
      <c r="J127" s="187">
        <v>3710</v>
      </c>
      <c r="K127" s="202">
        <v>5688739</v>
      </c>
      <c r="L127" s="169">
        <v>43418</v>
      </c>
      <c r="M127" s="187">
        <v>3716</v>
      </c>
      <c r="N127" s="168">
        <v>876507</v>
      </c>
      <c r="O127" s="169">
        <v>43418</v>
      </c>
      <c r="P127" s="187">
        <v>3715.25</v>
      </c>
      <c r="Q127" s="168">
        <v>1378769</v>
      </c>
      <c r="R127" s="169">
        <v>43418</v>
      </c>
      <c r="S127" s="187">
        <v>3713.0129999999999</v>
      </c>
      <c r="T127" s="168">
        <v>1039552</v>
      </c>
      <c r="U127" s="214">
        <v>43418</v>
      </c>
      <c r="V127" s="167">
        <v>3715</v>
      </c>
      <c r="W127" s="167">
        <v>245089</v>
      </c>
      <c r="AA127" s="197">
        <f t="shared" ref="AA127" si="66">AVERAGE(K107:K126)*25%</f>
        <v>894014.61250000005</v>
      </c>
      <c r="AB127" s="197">
        <f t="shared" si="57"/>
        <v>136997.53750000001</v>
      </c>
      <c r="AC127" s="197">
        <f t="shared" ref="AC127" si="67">(AVERAGE(Q107:Q126)*25%)</f>
        <v>235486.78750000001</v>
      </c>
      <c r="AD127" s="199"/>
      <c r="AE127" s="197">
        <f t="shared" ref="AE127" si="68">(AVERAGE(T107:T126)*25%)</f>
        <v>217117.25</v>
      </c>
    </row>
    <row r="128" spans="2:31" x14ac:dyDescent="0.2">
      <c r="B128" s="169">
        <f t="shared" si="33"/>
        <v>43419</v>
      </c>
      <c r="C128" s="168">
        <f ca="1">IF(B128="","",IFERROR(VLOOKUP(B128,$I$9:$K$1503,3,FALSE),0)+IFERROR(VLOOKUP(B128,$L$9:$N$1503,3,FALSE),0)+IFERROR(VLOOKUP(B128,$O$9:$Q$1503,3,FALSE),0)+IFERROR(VLOOKUP(B128,#REF!,3,FALSE),0)+IFERROR(VLOOKUP(B128,$R$9:$T$1503,3,FALSE),0))</f>
        <v>8458434</v>
      </c>
      <c r="F128" s="169">
        <v>43419</v>
      </c>
      <c r="G128" s="167">
        <v>3792.6053000000002</v>
      </c>
      <c r="I128" s="169">
        <v>43419</v>
      </c>
      <c r="J128" s="187">
        <v>3800.5</v>
      </c>
      <c r="K128" s="202">
        <v>4340338</v>
      </c>
      <c r="L128" s="169">
        <v>43419</v>
      </c>
      <c r="M128" s="187">
        <v>3807.5</v>
      </c>
      <c r="N128" s="168">
        <v>799436</v>
      </c>
      <c r="O128" s="169">
        <v>43419</v>
      </c>
      <c r="P128" s="187">
        <v>3807.5</v>
      </c>
      <c r="Q128" s="168">
        <v>1709027</v>
      </c>
      <c r="R128" s="169">
        <v>43419</v>
      </c>
      <c r="S128" s="187">
        <v>3799.57</v>
      </c>
      <c r="T128" s="168">
        <v>1609633</v>
      </c>
      <c r="U128" s="214">
        <v>43419</v>
      </c>
      <c r="V128" s="167">
        <v>3807</v>
      </c>
      <c r="W128" s="167">
        <v>407000</v>
      </c>
      <c r="AA128" s="197">
        <f t="shared" ref="AA128" si="69">AVERAGE(K108:K127)*25%</f>
        <v>908538.625</v>
      </c>
      <c r="AB128" s="197">
        <f t="shared" si="57"/>
        <v>140513.4</v>
      </c>
      <c r="AC128" s="197">
        <f t="shared" ref="AC128" si="70">(AVERAGE(Q108:Q127)*25%)</f>
        <v>242142.01250000001</v>
      </c>
      <c r="AD128" s="199"/>
      <c r="AE128" s="197">
        <f t="shared" ref="AE128" si="71">(AVERAGE(T108:T127)*25%)</f>
        <v>217828.22500000001</v>
      </c>
    </row>
    <row r="129" spans="2:31" x14ac:dyDescent="0.2">
      <c r="B129" s="169">
        <f t="shared" si="33"/>
        <v>43420</v>
      </c>
      <c r="C129" s="168">
        <f ca="1">IF(B129="","",IFERROR(VLOOKUP(B129,$I$9:$K$1503,3,FALSE),0)+IFERROR(VLOOKUP(B129,$L$9:$N$1503,3,FALSE),0)+IFERROR(VLOOKUP(B129,$O$9:$Q$1503,3,FALSE),0)+IFERROR(VLOOKUP(B129,#REF!,3,FALSE),0)+IFERROR(VLOOKUP(B129,$R$9:$T$1503,3,FALSE),0))</f>
        <v>6488428</v>
      </c>
      <c r="F129" s="169">
        <v>43420</v>
      </c>
      <c r="G129" s="167">
        <v>3892.5187999999998</v>
      </c>
      <c r="I129" s="169">
        <v>43420</v>
      </c>
      <c r="J129" s="187">
        <v>3910</v>
      </c>
      <c r="K129" s="202">
        <v>3991501</v>
      </c>
      <c r="L129" s="169">
        <v>43420</v>
      </c>
      <c r="M129" s="187">
        <v>3914.5</v>
      </c>
      <c r="N129" s="168">
        <v>564325</v>
      </c>
      <c r="O129" s="169">
        <v>43420</v>
      </c>
      <c r="P129" s="187">
        <v>3916</v>
      </c>
      <c r="Q129" s="168">
        <v>946227</v>
      </c>
      <c r="R129" s="169">
        <v>43420</v>
      </c>
      <c r="S129" s="187">
        <v>3897.0639999999999</v>
      </c>
      <c r="T129" s="168">
        <v>986375</v>
      </c>
      <c r="U129" s="214">
        <v>43420</v>
      </c>
      <c r="V129" s="167">
        <v>3914</v>
      </c>
      <c r="W129" s="167">
        <v>160705</v>
      </c>
      <c r="AA129" s="197">
        <f t="shared" ref="AA129" si="72">AVERAGE(K109:K128)*25%</f>
        <v>927235.76249999995</v>
      </c>
      <c r="AB129" s="197">
        <f t="shared" si="57"/>
        <v>141857.73749999999</v>
      </c>
      <c r="AC129" s="197">
        <f t="shared" ref="AC129" si="73">(AVERAGE(Q109:Q128)*25%)</f>
        <v>253557.65</v>
      </c>
      <c r="AD129" s="199"/>
      <c r="AE129" s="197">
        <f t="shared" ref="AE129" si="74">(AVERAGE(T109:T128)*25%)</f>
        <v>228840.97500000001</v>
      </c>
    </row>
    <row r="130" spans="2:31" x14ac:dyDescent="0.2">
      <c r="B130" s="169">
        <f t="shared" si="33"/>
        <v>43423</v>
      </c>
      <c r="C130" s="168">
        <f ca="1">IF(B130="","",IFERROR(VLOOKUP(B130,$I$9:$K$1503,3,FALSE),0)+IFERROR(VLOOKUP(B130,$L$9:$N$1503,3,FALSE),0)+IFERROR(VLOOKUP(B130,$O$9:$Q$1503,3,FALSE),0)+IFERROR(VLOOKUP(B130,#REF!,3,FALSE),0)+IFERROR(VLOOKUP(B130,$R$9:$T$1503,3,FALSE),0))</f>
        <v>5114296</v>
      </c>
      <c r="F130" s="169">
        <v>43423</v>
      </c>
      <c r="G130" s="167">
        <v>3903.9652000000001</v>
      </c>
      <c r="I130" s="169">
        <v>43423</v>
      </c>
      <c r="J130" s="187">
        <v>3889</v>
      </c>
      <c r="K130" s="202">
        <v>2726794</v>
      </c>
      <c r="L130" s="169">
        <v>43423</v>
      </c>
      <c r="M130" s="187">
        <v>3893</v>
      </c>
      <c r="N130" s="168">
        <v>334320</v>
      </c>
      <c r="O130" s="169">
        <v>43423</v>
      </c>
      <c r="P130" s="187">
        <v>3892.5</v>
      </c>
      <c r="Q130" s="168">
        <v>713475</v>
      </c>
      <c r="R130" s="169">
        <v>43423</v>
      </c>
      <c r="S130" s="187">
        <v>3889</v>
      </c>
      <c r="T130" s="168">
        <v>1339707</v>
      </c>
      <c r="U130" s="214">
        <v>43423</v>
      </c>
      <c r="V130" s="167">
        <v>3892.5</v>
      </c>
      <c r="W130" s="167">
        <v>139877</v>
      </c>
      <c r="AA130" s="197">
        <f t="shared" ref="AA130" si="75">AVERAGE(K110:K129)*25%</f>
        <v>940413.46250000002</v>
      </c>
      <c r="AB130" s="197">
        <f t="shared" ref="AB130" si="76">(AVERAGE(N110:N129)*25%)</f>
        <v>143683.17499999999</v>
      </c>
      <c r="AC130" s="197">
        <f t="shared" ref="AC130" si="77">(AVERAGE(Q110:Q129)*25%)</f>
        <v>251493.78750000001</v>
      </c>
      <c r="AD130" s="199"/>
      <c r="AE130" s="197">
        <f t="shared" ref="AE130" si="78">(AVERAGE(T110:T129)*25%)</f>
        <v>233203.38750000001</v>
      </c>
    </row>
    <row r="131" spans="2:31" x14ac:dyDescent="0.2">
      <c r="B131" s="169">
        <f t="shared" si="33"/>
        <v>43424</v>
      </c>
      <c r="C131" s="168">
        <f ca="1">IF(B131="","",IFERROR(VLOOKUP(B131,$I$9:$K$1503,3,FALSE),0)+IFERROR(VLOOKUP(B131,$L$9:$N$1503,3,FALSE),0)+IFERROR(VLOOKUP(B131,$O$9:$Q$1503,3,FALSE),0)+IFERROR(VLOOKUP(B131,#REF!,3,FALSE),0)+IFERROR(VLOOKUP(B131,$R$9:$T$1503,3,FALSE),0))</f>
        <v>5772403</v>
      </c>
      <c r="F131" s="169">
        <v>43424</v>
      </c>
      <c r="G131" s="167">
        <v>3829.4047</v>
      </c>
      <c r="I131" s="169">
        <v>43424</v>
      </c>
      <c r="J131" s="187">
        <v>3808</v>
      </c>
      <c r="K131" s="202">
        <v>3348188</v>
      </c>
      <c r="L131" s="169">
        <v>43424</v>
      </c>
      <c r="M131" s="187">
        <v>3811</v>
      </c>
      <c r="N131" s="168">
        <v>550714</v>
      </c>
      <c r="O131" s="169">
        <v>43424</v>
      </c>
      <c r="P131" s="187">
        <v>3812.5</v>
      </c>
      <c r="Q131" s="168">
        <v>1098237</v>
      </c>
      <c r="R131" s="169">
        <v>43424</v>
      </c>
      <c r="S131" s="187">
        <v>3809.1329999999998</v>
      </c>
      <c r="T131" s="168">
        <v>775264</v>
      </c>
      <c r="U131" s="214">
        <v>43424</v>
      </c>
      <c r="V131" s="167">
        <v>3811</v>
      </c>
      <c r="W131" s="167">
        <v>262348</v>
      </c>
      <c r="AA131" s="197">
        <f t="shared" ref="AA131" si="79">AVERAGE(K111:K130)*25%</f>
        <v>942998.23750000005</v>
      </c>
      <c r="AB131" s="197">
        <f t="shared" ref="AB131" si="80">(AVERAGE(N111:N130)*25%)</f>
        <v>142758.57500000001</v>
      </c>
      <c r="AC131" s="197">
        <f t="shared" ref="AC131" si="81">(AVERAGE(Q111:Q130)*25%)</f>
        <v>252477.5625</v>
      </c>
      <c r="AD131" s="199"/>
      <c r="AE131" s="197">
        <f t="shared" ref="AE131" si="82">(AVERAGE(T111:T130)*25%)</f>
        <v>242879.42499999999</v>
      </c>
    </row>
    <row r="132" spans="2:31" x14ac:dyDescent="0.2">
      <c r="B132" s="169">
        <f t="shared" si="33"/>
        <v>43425</v>
      </c>
      <c r="C132" s="168">
        <f ca="1">IF(B132="","",IFERROR(VLOOKUP(B132,$I$9:$K$1503,3,FALSE),0)+IFERROR(VLOOKUP(B132,$L$9:$N$1503,3,FALSE),0)+IFERROR(VLOOKUP(B132,$O$9:$Q$1503,3,FALSE),0)+IFERROR(VLOOKUP(B132,#REF!,3,FALSE),0)+IFERROR(VLOOKUP(B132,$R$9:$T$1503,3,FALSE),0))</f>
        <v>4979414</v>
      </c>
      <c r="F132" s="169">
        <v>43425</v>
      </c>
      <c r="G132" s="167">
        <v>3839.3802999999998</v>
      </c>
      <c r="I132" s="169">
        <v>43425</v>
      </c>
      <c r="J132" s="187">
        <v>3850</v>
      </c>
      <c r="K132" s="202">
        <v>2765274</v>
      </c>
      <c r="L132" s="169">
        <v>43425</v>
      </c>
      <c r="M132" s="187">
        <v>3852.5</v>
      </c>
      <c r="N132" s="168">
        <v>626647</v>
      </c>
      <c r="O132" s="169">
        <v>43425</v>
      </c>
      <c r="P132" s="187">
        <v>3852.5</v>
      </c>
      <c r="Q132" s="168">
        <v>704285</v>
      </c>
      <c r="R132" s="169">
        <v>43425</v>
      </c>
      <c r="S132" s="187">
        <v>3848.7869999999998</v>
      </c>
      <c r="T132" s="168">
        <v>883208</v>
      </c>
      <c r="U132" s="214">
        <v>43425</v>
      </c>
      <c r="V132" s="167">
        <v>3852.5</v>
      </c>
      <c r="W132" s="167">
        <v>138681</v>
      </c>
      <c r="AA132" s="197">
        <f t="shared" ref="AA132" si="83">AVERAGE(K112:K131)*25%</f>
        <v>942052.4375</v>
      </c>
      <c r="AB132" s="197">
        <f t="shared" ref="AB132" si="84">(AVERAGE(N112:N131)*25%)</f>
        <v>142446.86249999999</v>
      </c>
      <c r="AC132" s="197">
        <f t="shared" ref="AC132" si="85">(AVERAGE(Q112:Q131)*25%)</f>
        <v>252127.98749999999</v>
      </c>
      <c r="AD132" s="199"/>
      <c r="AE132" s="197">
        <f t="shared" ref="AE132" si="86">(AVERAGE(T112:T131)*25%)</f>
        <v>238630.26250000001</v>
      </c>
    </row>
    <row r="133" spans="2:31" x14ac:dyDescent="0.2">
      <c r="B133" s="169">
        <f t="shared" si="33"/>
        <v>43426</v>
      </c>
      <c r="C133" s="168">
        <f ca="1">IF(B133="","",IFERROR(VLOOKUP(B133,$I$9:$K$1503,3,FALSE),0)+IFERROR(VLOOKUP(B133,$L$9:$N$1503,3,FALSE),0)+IFERROR(VLOOKUP(B133,$O$9:$Q$1503,3,FALSE),0)+IFERROR(VLOOKUP(B133,#REF!,3,FALSE),0)+IFERROR(VLOOKUP(B133,$R$9:$T$1503,3,FALSE),0))</f>
        <v>3690986</v>
      </c>
      <c r="F133" s="169">
        <v>43426</v>
      </c>
      <c r="G133" s="167">
        <v>3776.5589</v>
      </c>
      <c r="I133" s="169">
        <v>43426</v>
      </c>
      <c r="J133" s="187">
        <v>3768</v>
      </c>
      <c r="K133" s="202">
        <v>2109761</v>
      </c>
      <c r="L133" s="169">
        <v>43426</v>
      </c>
      <c r="M133" s="187">
        <v>3766</v>
      </c>
      <c r="N133" s="168">
        <v>408900</v>
      </c>
      <c r="O133" s="169">
        <v>43426</v>
      </c>
      <c r="P133" s="187">
        <v>3765</v>
      </c>
      <c r="Q133" s="168">
        <v>526870</v>
      </c>
      <c r="R133" s="169">
        <v>43426</v>
      </c>
      <c r="S133" s="187">
        <v>3778.509</v>
      </c>
      <c r="T133" s="168">
        <v>645455</v>
      </c>
      <c r="U133" s="214">
        <v>43426</v>
      </c>
      <c r="V133" s="167">
        <v>3768.5</v>
      </c>
      <c r="W133" s="167">
        <v>140960</v>
      </c>
      <c r="AA133" s="197">
        <f t="shared" ref="AA133" si="87">AVERAGE(K113:K132)*25%</f>
        <v>933849.4</v>
      </c>
      <c r="AB133" s="197">
        <f t="shared" ref="AB133" si="88">(AVERAGE(N113:N132)*25%)</f>
        <v>141106.15</v>
      </c>
      <c r="AC133" s="197">
        <f t="shared" ref="AC133" si="89">(AVERAGE(Q113:Q132)*25%)</f>
        <v>247427.27499999999</v>
      </c>
      <c r="AD133" s="199"/>
      <c r="AE133" s="197">
        <f t="shared" ref="AE133" si="90">(AVERAGE(T113:T132)*25%)</f>
        <v>239480.35</v>
      </c>
    </row>
    <row r="134" spans="2:31" x14ac:dyDescent="0.2">
      <c r="B134" s="169">
        <f t="shared" si="33"/>
        <v>43427</v>
      </c>
      <c r="C134" s="168">
        <f ca="1">IF(B134="","",IFERROR(VLOOKUP(B134,$I$9:$K$1503,3,FALSE),0)+IFERROR(VLOOKUP(B134,$L$9:$N$1503,3,FALSE),0)+IFERROR(VLOOKUP(B134,$O$9:$Q$1503,3,FALSE),0)+IFERROR(VLOOKUP(B134,#REF!,3,FALSE),0)+IFERROR(VLOOKUP(B134,$R$9:$T$1503,3,FALSE),0))</f>
        <v>6245194</v>
      </c>
      <c r="F134" s="169">
        <v>43427</v>
      </c>
      <c r="G134" s="167">
        <v>3664.2073</v>
      </c>
      <c r="I134" s="169">
        <v>43427</v>
      </c>
      <c r="J134" s="187">
        <v>3642</v>
      </c>
      <c r="K134" s="202">
        <v>3832745</v>
      </c>
      <c r="L134" s="169">
        <v>43427</v>
      </c>
      <c r="M134" s="187">
        <v>3635.5</v>
      </c>
      <c r="N134" s="168">
        <v>785363</v>
      </c>
      <c r="O134" s="169">
        <v>43427</v>
      </c>
      <c r="P134" s="187">
        <v>3634.5</v>
      </c>
      <c r="Q134" s="168">
        <v>1003752</v>
      </c>
      <c r="R134" s="169">
        <v>43427</v>
      </c>
      <c r="S134" s="187">
        <v>3639.7840000000001</v>
      </c>
      <c r="T134" s="168">
        <v>623334</v>
      </c>
      <c r="U134" s="214">
        <v>43427</v>
      </c>
      <c r="V134" s="167">
        <v>3636</v>
      </c>
      <c r="W134" s="167">
        <v>184156</v>
      </c>
      <c r="AA134" s="197">
        <f t="shared" ref="AA134" si="91">AVERAGE(K114:K133)*25%</f>
        <v>917899.75</v>
      </c>
      <c r="AB134" s="197">
        <f t="shared" ref="AB134" si="92">(AVERAGE(N114:N133)*25%)</f>
        <v>137641.60000000001</v>
      </c>
      <c r="AC134" s="197">
        <f t="shared" ref="AC134" si="93">(AVERAGE(Q114:Q133)*25%)</f>
        <v>241893.83749999999</v>
      </c>
      <c r="AD134" s="199"/>
      <c r="AE134" s="197">
        <f t="shared" ref="AE134" si="94">(AVERAGE(T114:T133)*25%)</f>
        <v>235718.27499999999</v>
      </c>
    </row>
    <row r="135" spans="2:31" x14ac:dyDescent="0.2">
      <c r="B135" s="169">
        <f t="shared" si="33"/>
        <v>43430</v>
      </c>
      <c r="C135" s="168">
        <f ca="1">IF(B135="","",IFERROR(VLOOKUP(B135,$I$9:$K$1503,3,FALSE),0)+IFERROR(VLOOKUP(B135,$L$9:$N$1503,3,FALSE),0)+IFERROR(VLOOKUP(B135,$O$9:$Q$1503,3,FALSE),0)+IFERROR(VLOOKUP(B135,#REF!,3,FALSE),0)+IFERROR(VLOOKUP(B135,$R$9:$T$1503,3,FALSE),0))</f>
        <v>6404510</v>
      </c>
      <c r="F135" s="169">
        <v>43430</v>
      </c>
      <c r="G135" s="167">
        <v>3621.1214</v>
      </c>
      <c r="I135" s="169">
        <v>43430</v>
      </c>
      <c r="J135" s="187">
        <v>3629</v>
      </c>
      <c r="K135" s="202">
        <v>3223658</v>
      </c>
      <c r="L135" s="169">
        <v>43430</v>
      </c>
      <c r="M135" s="187">
        <v>3636.5</v>
      </c>
      <c r="N135" s="168">
        <v>552286</v>
      </c>
      <c r="O135" s="169">
        <v>43430</v>
      </c>
      <c r="P135" s="187">
        <v>3636.5</v>
      </c>
      <c r="Q135" s="168">
        <v>874161</v>
      </c>
      <c r="R135" s="169">
        <v>43430</v>
      </c>
      <c r="S135" s="187">
        <v>3621.1619999999998</v>
      </c>
      <c r="T135" s="168">
        <v>1754405</v>
      </c>
      <c r="U135" s="214">
        <v>43430</v>
      </c>
      <c r="V135" s="167">
        <v>3638</v>
      </c>
      <c r="W135" s="167">
        <v>180166</v>
      </c>
      <c r="AA135" s="197">
        <f t="shared" ref="AA135" si="95">AVERAGE(K115:K134)*25%</f>
        <v>926666.46250000002</v>
      </c>
      <c r="AB135" s="197">
        <f t="shared" ref="AB135" si="96">(AVERAGE(N115:N134)*25%)</f>
        <v>143439.51250000001</v>
      </c>
      <c r="AC135" s="197">
        <f t="shared" ref="AC135" si="97">(AVERAGE(Q115:Q134)*25%)</f>
        <v>243973.16250000001</v>
      </c>
      <c r="AD135" s="199"/>
      <c r="AE135" s="197">
        <f t="shared" ref="AE135" si="98">(AVERAGE(T115:T134)*25%)</f>
        <v>233571.71249999999</v>
      </c>
    </row>
    <row r="136" spans="2:31" x14ac:dyDescent="0.2">
      <c r="B136" s="169">
        <f t="shared" si="33"/>
        <v>43431</v>
      </c>
      <c r="C136" s="168">
        <f ca="1">IF(B136="","",IFERROR(VLOOKUP(B136,$I$9:$K$1503,3,FALSE),0)+IFERROR(VLOOKUP(B136,$L$9:$N$1503,3,FALSE),0)+IFERROR(VLOOKUP(B136,$O$9:$Q$1503,3,FALSE),0)+IFERROR(VLOOKUP(B136,#REF!,3,FALSE),0)+IFERROR(VLOOKUP(B136,$R$9:$T$1503,3,FALSE),0))</f>
        <v>6737185</v>
      </c>
      <c r="F136" s="169">
        <v>43431</v>
      </c>
      <c r="G136" s="167">
        <v>3563.3051</v>
      </c>
      <c r="I136" s="169">
        <v>43431</v>
      </c>
      <c r="J136" s="187">
        <v>3554</v>
      </c>
      <c r="K136" s="202">
        <v>3768967</v>
      </c>
      <c r="L136" s="169">
        <v>43431</v>
      </c>
      <c r="M136" s="187">
        <v>3565.5</v>
      </c>
      <c r="N136" s="168">
        <v>642151</v>
      </c>
      <c r="O136" s="169">
        <v>43431</v>
      </c>
      <c r="P136" s="187">
        <v>3566</v>
      </c>
      <c r="Q136" s="168">
        <v>1340661</v>
      </c>
      <c r="R136" s="169">
        <v>43431</v>
      </c>
      <c r="S136" s="187">
        <v>3566</v>
      </c>
      <c r="T136" s="168">
        <v>985406</v>
      </c>
      <c r="U136" s="214">
        <v>43431</v>
      </c>
      <c r="V136" s="167">
        <v>3565</v>
      </c>
      <c r="W136" s="167">
        <v>242734</v>
      </c>
      <c r="AA136" s="197">
        <f t="shared" ref="AA136" si="99">AVERAGE(K116:K135)*25%</f>
        <v>930243.5625</v>
      </c>
      <c r="AB136" s="197">
        <f t="shared" ref="AB136" si="100">(AVERAGE(N116:N135)*25%)</f>
        <v>142837.58749999999</v>
      </c>
      <c r="AC136" s="197">
        <f t="shared" ref="AC136" si="101">(AVERAGE(Q116:Q135)*25%)</f>
        <v>241673.28750000001</v>
      </c>
      <c r="AD136" s="199"/>
      <c r="AE136" s="197">
        <f t="shared" ref="AE136" si="102">(AVERAGE(T116:T135)*25%)</f>
        <v>247662.97500000001</v>
      </c>
    </row>
    <row r="137" spans="2:31" x14ac:dyDescent="0.2">
      <c r="B137" s="169" t="str">
        <f t="shared" si="33"/>
        <v/>
      </c>
      <c r="C137" s="168" t="str">
        <f>IF(B137="","",IFERROR(VLOOKUP(B137,$I$9:$K$1503,3,FALSE),0)+IFERROR(VLOOKUP(B137,$L$9:$N$1503,3,FALSE),0)+IFERROR(VLOOKUP(B137,$O$9:$Q$1503,3,FALSE),0)+IFERROR(VLOOKUP(B137,#REF!,3,FALSE),0)+IFERROR(VLOOKUP(B137,$R$9:$T$1503,3,FALSE),0))</f>
        <v/>
      </c>
      <c r="F137" s="169"/>
      <c r="J137" s="187"/>
      <c r="K137" s="202"/>
      <c r="M137" s="187"/>
      <c r="N137" s="168"/>
      <c r="P137" s="187"/>
      <c r="Q137" s="168"/>
      <c r="R137" s="169"/>
      <c r="S137" s="187"/>
      <c r="T137" s="168"/>
      <c r="AA137" s="197">
        <f t="shared" ref="AA137" si="103">AVERAGE(K117:K136)*25%</f>
        <v>938277.53749999998</v>
      </c>
      <c r="AB137" s="197">
        <f t="shared" ref="AB137" si="104">(AVERAGE(N117:N136)*25%)</f>
        <v>146647.53750000001</v>
      </c>
      <c r="AC137" s="197">
        <f t="shared" ref="AC137" si="105">(AVERAGE(Q117:Q136)*25%)</f>
        <v>250916.63750000001</v>
      </c>
      <c r="AD137" s="199"/>
      <c r="AE137" s="197">
        <f t="shared" ref="AE137" si="106">(AVERAGE(T117:T136)*25%)</f>
        <v>251019.48749999999</v>
      </c>
    </row>
    <row r="138" spans="2:31" x14ac:dyDescent="0.2">
      <c r="B138" s="169" t="str">
        <f t="shared" si="33"/>
        <v/>
      </c>
      <c r="C138" s="168" t="str">
        <f>IF(B138="","",IFERROR(VLOOKUP(B138,$I$9:$K$1503,3,FALSE),0)+IFERROR(VLOOKUP(B138,$L$9:$N$1503,3,FALSE),0)+IFERROR(VLOOKUP(B138,$O$9:$Q$1503,3,FALSE),0)+IFERROR(VLOOKUP(B138,#REF!,3,FALSE),0)+IFERROR(VLOOKUP(B138,$R$9:$T$1503,3,FALSE),0))</f>
        <v/>
      </c>
      <c r="F138" s="169"/>
      <c r="J138" s="187"/>
      <c r="K138" s="202"/>
      <c r="M138" s="187"/>
      <c r="N138" s="168"/>
      <c r="P138" s="187"/>
      <c r="Q138" s="168"/>
      <c r="R138" s="169"/>
      <c r="S138" s="187"/>
      <c r="T138" s="168"/>
    </row>
    <row r="139" spans="2:31" x14ac:dyDescent="0.2">
      <c r="B139" s="169" t="str">
        <f t="shared" si="33"/>
        <v/>
      </c>
      <c r="C139" s="168" t="str">
        <f>IF(B139="","",IFERROR(VLOOKUP(B139,$I$9:$K$1503,3,FALSE),0)+IFERROR(VLOOKUP(B139,$L$9:$N$1503,3,FALSE),0)+IFERROR(VLOOKUP(B139,$O$9:$Q$1503,3,FALSE),0)+IFERROR(VLOOKUP(B139,#REF!,3,FALSE),0)+IFERROR(VLOOKUP(B139,$R$9:$T$1503,3,FALSE),0))</f>
        <v/>
      </c>
      <c r="F139" s="169"/>
      <c r="J139" s="187"/>
      <c r="K139" s="202"/>
      <c r="M139" s="187"/>
      <c r="N139" s="168"/>
      <c r="P139" s="187"/>
      <c r="Q139" s="168"/>
      <c r="R139" s="169"/>
      <c r="S139" s="187"/>
      <c r="T139" s="168"/>
    </row>
    <row r="140" spans="2:31" x14ac:dyDescent="0.2">
      <c r="B140" s="169" t="str">
        <f t="shared" si="33"/>
        <v/>
      </c>
      <c r="C140" s="168" t="str">
        <f>IF(B140="","",IFERROR(VLOOKUP(B140,$I$9:$K$1503,3,FALSE),0)+IFERROR(VLOOKUP(B140,$L$9:$N$1503,3,FALSE),0)+IFERROR(VLOOKUP(B140,$O$9:$Q$1503,3,FALSE),0)+IFERROR(VLOOKUP(B140,#REF!,3,FALSE),0)+IFERROR(VLOOKUP(B140,$R$9:$T$1503,3,FALSE),0))</f>
        <v/>
      </c>
      <c r="F140" s="169"/>
      <c r="J140" s="187"/>
      <c r="K140" s="202"/>
      <c r="M140" s="187"/>
      <c r="N140" s="168"/>
      <c r="P140" s="187"/>
      <c r="Q140" s="168"/>
      <c r="R140" s="169"/>
      <c r="S140" s="187"/>
      <c r="T140" s="168"/>
    </row>
    <row r="141" spans="2:31" x14ac:dyDescent="0.2">
      <c r="B141" s="169" t="str">
        <f t="shared" si="33"/>
        <v/>
      </c>
      <c r="C141" s="168" t="str">
        <f>IF(B141="","",IFERROR(VLOOKUP(B141,$I$9:$K$1503,3,FALSE),0)+IFERROR(VLOOKUP(B141,$L$9:$N$1503,3,FALSE),0)+IFERROR(VLOOKUP(B141,$O$9:$Q$1503,3,FALSE),0)+IFERROR(VLOOKUP(B141,#REF!,3,FALSE),0)+IFERROR(VLOOKUP(B141,$R$9:$T$1503,3,FALSE),0))</f>
        <v/>
      </c>
      <c r="F141" s="169"/>
      <c r="J141" s="187"/>
      <c r="K141" s="202"/>
      <c r="M141" s="187"/>
      <c r="N141" s="168"/>
      <c r="P141" s="187"/>
      <c r="Q141" s="168"/>
      <c r="R141" s="169"/>
      <c r="S141" s="187"/>
      <c r="T141" s="168"/>
    </row>
    <row r="142" spans="2:31" x14ac:dyDescent="0.2">
      <c r="B142" s="169" t="str">
        <f t="shared" si="33"/>
        <v/>
      </c>
      <c r="C142" s="168" t="str">
        <f>IF(B142="","",IFERROR(VLOOKUP(B142,$I$9:$K$1503,3,FALSE),0)+IFERROR(VLOOKUP(B142,$L$9:$N$1503,3,FALSE),0)+IFERROR(VLOOKUP(B142,$O$9:$Q$1503,3,FALSE),0)+IFERROR(VLOOKUP(B142,#REF!,3,FALSE),0)+IFERROR(VLOOKUP(B142,$R$9:$T$1503,3,FALSE),0))</f>
        <v/>
      </c>
      <c r="F142" s="169"/>
      <c r="J142" s="187"/>
      <c r="K142" s="202"/>
      <c r="M142" s="187"/>
      <c r="N142" s="168"/>
      <c r="P142" s="187"/>
      <c r="Q142" s="168"/>
      <c r="R142" s="169"/>
      <c r="S142" s="187"/>
      <c r="T142" s="168"/>
    </row>
    <row r="143" spans="2:31" x14ac:dyDescent="0.2">
      <c r="B143" s="169" t="str">
        <f t="shared" si="33"/>
        <v/>
      </c>
      <c r="C143" s="168" t="str">
        <f>IF(B143="","",IFERROR(VLOOKUP(B143,$I$9:$K$1503,3,FALSE),0)+IFERROR(VLOOKUP(B143,$L$9:$N$1503,3,FALSE),0)+IFERROR(VLOOKUP(B143,$O$9:$Q$1503,3,FALSE),0)+IFERROR(VLOOKUP(B143,#REF!,3,FALSE),0)+IFERROR(VLOOKUP(B143,$R$9:$T$1503,3,FALSE),0))</f>
        <v/>
      </c>
      <c r="F143" s="169"/>
      <c r="J143" s="187"/>
      <c r="K143" s="202"/>
      <c r="M143" s="187"/>
      <c r="N143" s="168"/>
      <c r="P143" s="187"/>
      <c r="Q143" s="168"/>
      <c r="R143" s="169"/>
      <c r="S143" s="187"/>
      <c r="T143" s="168"/>
    </row>
    <row r="144" spans="2:31" x14ac:dyDescent="0.2">
      <c r="B144" s="169" t="str">
        <f t="shared" si="33"/>
        <v/>
      </c>
      <c r="C144" s="168" t="str">
        <f>IF(B144="","",IFERROR(VLOOKUP(B144,$I$9:$K$1503,3,FALSE),0)+IFERROR(VLOOKUP(B144,$L$9:$N$1503,3,FALSE),0)+IFERROR(VLOOKUP(B144,$O$9:$Q$1503,3,FALSE),0)+IFERROR(VLOOKUP(B144,#REF!,3,FALSE),0)+IFERROR(VLOOKUP(B144,$R$9:$T$1503,3,FALSE),0))</f>
        <v/>
      </c>
      <c r="F144" s="169"/>
      <c r="J144" s="187"/>
      <c r="K144" s="202"/>
      <c r="M144" s="187"/>
      <c r="N144" s="168"/>
      <c r="P144" s="187"/>
      <c r="Q144" s="168"/>
      <c r="R144" s="169"/>
      <c r="S144" s="187"/>
      <c r="T144" s="168"/>
    </row>
    <row r="145" spans="2:20" x14ac:dyDescent="0.2">
      <c r="B145" s="169" t="str">
        <f t="shared" si="33"/>
        <v/>
      </c>
      <c r="C145" s="168" t="str">
        <f>IF(B145="","",IFERROR(VLOOKUP(B145,$I$9:$K$1503,3,FALSE),0)+IFERROR(VLOOKUP(B145,$L$9:$N$1503,3,FALSE),0)+IFERROR(VLOOKUP(B145,$O$9:$Q$1503,3,FALSE),0)+IFERROR(VLOOKUP(B145,#REF!,3,FALSE),0)+IFERROR(VLOOKUP(B145,$R$9:$T$1503,3,FALSE),0))</f>
        <v/>
      </c>
      <c r="F145" s="169"/>
      <c r="J145" s="187"/>
      <c r="K145" s="202"/>
      <c r="M145" s="187"/>
      <c r="N145" s="168"/>
      <c r="P145" s="187"/>
      <c r="Q145" s="168"/>
      <c r="R145" s="169"/>
      <c r="S145" s="187"/>
      <c r="T145" s="168"/>
    </row>
    <row r="146" spans="2:20" x14ac:dyDescent="0.2">
      <c r="B146" s="169" t="str">
        <f t="shared" si="33"/>
        <v/>
      </c>
      <c r="C146" s="168" t="str">
        <f>IF(B146="","",IFERROR(VLOOKUP(B146,$I$9:$K$1503,3,FALSE),0)+IFERROR(VLOOKUP(B146,$L$9:$N$1503,3,FALSE),0)+IFERROR(VLOOKUP(B146,$O$9:$Q$1503,3,FALSE),0)+IFERROR(VLOOKUP(B146,#REF!,3,FALSE),0)+IFERROR(VLOOKUP(B146,$R$9:$T$1503,3,FALSE),0))</f>
        <v/>
      </c>
      <c r="F146" s="169"/>
      <c r="J146" s="187"/>
      <c r="K146" s="202"/>
      <c r="M146" s="187"/>
      <c r="N146" s="168"/>
      <c r="P146" s="187"/>
      <c r="Q146" s="168"/>
      <c r="R146" s="169"/>
      <c r="S146" s="187"/>
      <c r="T146" s="168"/>
    </row>
    <row r="147" spans="2:20" x14ac:dyDescent="0.2">
      <c r="B147" s="169" t="str">
        <f t="shared" si="33"/>
        <v/>
      </c>
      <c r="C147" s="168" t="str">
        <f>IF(B147="","",IFERROR(VLOOKUP(B147,$I$9:$K$1503,3,FALSE),0)+IFERROR(VLOOKUP(B147,$L$9:$N$1503,3,FALSE),0)+IFERROR(VLOOKUP(B147,$O$9:$Q$1503,3,FALSE),0)+IFERROR(VLOOKUP(B147,#REF!,3,FALSE),0)+IFERROR(VLOOKUP(B147,$R$9:$T$1503,3,FALSE),0))</f>
        <v/>
      </c>
      <c r="F147" s="169"/>
      <c r="J147" s="187"/>
      <c r="K147" s="202"/>
      <c r="M147" s="187"/>
      <c r="N147" s="168"/>
      <c r="P147" s="187"/>
      <c r="Q147" s="168"/>
      <c r="R147" s="169"/>
      <c r="S147" s="187"/>
      <c r="T147" s="168"/>
    </row>
    <row r="148" spans="2:20" x14ac:dyDescent="0.2">
      <c r="B148" s="169" t="str">
        <f t="shared" si="33"/>
        <v/>
      </c>
      <c r="C148" s="168" t="str">
        <f>IF(B148="","",IFERROR(VLOOKUP(B148,$I$9:$K$1503,3,FALSE),0)+IFERROR(VLOOKUP(B148,$L$9:$N$1503,3,FALSE),0)+IFERROR(VLOOKUP(B148,$O$9:$Q$1503,3,FALSE),0)+IFERROR(VLOOKUP(B148,#REF!,3,FALSE),0)+IFERROR(VLOOKUP(B148,$R$9:$T$1503,3,FALSE),0))</f>
        <v/>
      </c>
      <c r="F148" s="169"/>
      <c r="J148" s="187"/>
      <c r="K148" s="202"/>
      <c r="M148" s="187"/>
      <c r="N148" s="168"/>
      <c r="P148" s="187"/>
      <c r="Q148" s="168"/>
      <c r="R148" s="169"/>
      <c r="S148" s="187"/>
      <c r="T148" s="168"/>
    </row>
    <row r="149" spans="2:20" x14ac:dyDescent="0.2">
      <c r="B149" s="169" t="str">
        <f t="shared" si="33"/>
        <v/>
      </c>
      <c r="C149" s="168" t="str">
        <f>IF(B149="","",IFERROR(VLOOKUP(B149,$I$9:$K$1503,3,FALSE),0)+IFERROR(VLOOKUP(B149,$L$9:$N$1503,3,FALSE),0)+IFERROR(VLOOKUP(B149,$O$9:$Q$1503,3,FALSE),0)+IFERROR(VLOOKUP(B149,#REF!,3,FALSE),0)+IFERROR(VLOOKUP(B149,$R$9:$T$1503,3,FALSE),0))</f>
        <v/>
      </c>
      <c r="F149" s="169"/>
      <c r="J149" s="187"/>
      <c r="K149" s="202"/>
      <c r="M149" s="187"/>
      <c r="N149" s="168"/>
      <c r="P149" s="187"/>
      <c r="Q149" s="168"/>
      <c r="R149" s="169"/>
      <c r="S149" s="187"/>
      <c r="T149" s="168"/>
    </row>
    <row r="150" spans="2:20" x14ac:dyDescent="0.2">
      <c r="B150" s="169" t="str">
        <f t="shared" si="33"/>
        <v/>
      </c>
      <c r="C150" s="168" t="str">
        <f>IF(B150="","",IFERROR(VLOOKUP(B150,$I$9:$K$1503,3,FALSE),0)+IFERROR(VLOOKUP(B150,$L$9:$N$1503,3,FALSE),0)+IFERROR(VLOOKUP(B150,$O$9:$Q$1503,3,FALSE),0)+IFERROR(VLOOKUP(B150,#REF!,3,FALSE),0)+IFERROR(VLOOKUP(B150,$R$9:$T$1503,3,FALSE),0))</f>
        <v/>
      </c>
      <c r="F150" s="169"/>
      <c r="J150" s="187"/>
      <c r="K150" s="202"/>
      <c r="M150" s="187"/>
      <c r="N150" s="168"/>
      <c r="P150" s="187"/>
      <c r="Q150" s="168"/>
      <c r="R150" s="169"/>
      <c r="S150" s="187"/>
      <c r="T150" s="168"/>
    </row>
    <row r="151" spans="2:20" x14ac:dyDescent="0.2">
      <c r="B151" s="169" t="str">
        <f t="shared" si="33"/>
        <v/>
      </c>
      <c r="C151" s="168" t="str">
        <f>IF(B151="","",IFERROR(VLOOKUP(B151,$I$9:$K$1503,3,FALSE),0)+IFERROR(VLOOKUP(B151,$L$9:$N$1503,3,FALSE),0)+IFERROR(VLOOKUP(B151,$O$9:$Q$1503,3,FALSE),0)+IFERROR(VLOOKUP(B151,#REF!,3,FALSE),0)+IFERROR(VLOOKUP(B151,$R$9:$T$1503,3,FALSE),0))</f>
        <v/>
      </c>
      <c r="F151" s="169"/>
      <c r="J151" s="187"/>
      <c r="K151" s="202"/>
      <c r="M151" s="187"/>
      <c r="N151" s="168"/>
      <c r="P151" s="187"/>
      <c r="Q151" s="168"/>
      <c r="R151" s="169"/>
      <c r="S151" s="187"/>
      <c r="T151" s="168"/>
    </row>
    <row r="152" spans="2:20" x14ac:dyDescent="0.2">
      <c r="B152" s="169" t="str">
        <f t="shared" si="33"/>
        <v/>
      </c>
      <c r="C152" s="168" t="str">
        <f>IF(B152="","",IFERROR(VLOOKUP(B152,$I$9:$K$1503,3,FALSE),0)+IFERROR(VLOOKUP(B152,$L$9:$N$1503,3,FALSE),0)+IFERROR(VLOOKUP(B152,$O$9:$Q$1503,3,FALSE),0)+IFERROR(VLOOKUP(B152,#REF!,3,FALSE),0)+IFERROR(VLOOKUP(B152,$R$9:$T$1503,3,FALSE),0))</f>
        <v/>
      </c>
      <c r="F152" s="169"/>
      <c r="J152" s="187"/>
      <c r="K152" s="202"/>
      <c r="M152" s="187"/>
      <c r="N152" s="168"/>
      <c r="P152" s="187"/>
      <c r="Q152" s="168"/>
      <c r="R152" s="169"/>
      <c r="S152" s="187"/>
      <c r="T152" s="168"/>
    </row>
    <row r="153" spans="2:20" x14ac:dyDescent="0.2">
      <c r="B153" s="169" t="str">
        <f t="shared" si="33"/>
        <v/>
      </c>
      <c r="C153" s="168" t="str">
        <f>IF(B153="","",IFERROR(VLOOKUP(B153,$I$9:$K$1503,3,FALSE),0)+IFERROR(VLOOKUP(B153,$L$9:$N$1503,3,FALSE),0)+IFERROR(VLOOKUP(B153,$O$9:$Q$1503,3,FALSE),0)+IFERROR(VLOOKUP(B153,#REF!,3,FALSE),0)+IFERROR(VLOOKUP(B153,$R$9:$T$1503,3,FALSE),0))</f>
        <v/>
      </c>
      <c r="F153" s="169"/>
      <c r="J153" s="187"/>
      <c r="K153" s="202"/>
      <c r="M153" s="187"/>
      <c r="N153" s="168"/>
      <c r="P153" s="187"/>
      <c r="Q153" s="168"/>
      <c r="R153" s="169"/>
      <c r="S153" s="187"/>
      <c r="T153" s="168"/>
    </row>
    <row r="154" spans="2:20" x14ac:dyDescent="0.2">
      <c r="B154" s="169" t="str">
        <f t="shared" si="33"/>
        <v/>
      </c>
      <c r="C154" s="168" t="str">
        <f>IF(B154="","",IFERROR(VLOOKUP(B154,$I$9:$K$1503,3,FALSE),0)+IFERROR(VLOOKUP(B154,$L$9:$N$1503,3,FALSE),0)+IFERROR(VLOOKUP(B154,$O$9:$Q$1503,3,FALSE),0)+IFERROR(VLOOKUP(B154,#REF!,3,FALSE),0)+IFERROR(VLOOKUP(B154,$R$9:$T$1503,3,FALSE),0))</f>
        <v/>
      </c>
      <c r="F154" s="169"/>
      <c r="J154" s="187"/>
      <c r="K154" s="202"/>
      <c r="M154" s="187"/>
      <c r="N154" s="168"/>
      <c r="P154" s="187"/>
      <c r="Q154" s="168"/>
      <c r="R154" s="169"/>
      <c r="S154" s="187"/>
      <c r="T154" s="168"/>
    </row>
    <row r="155" spans="2:20" x14ac:dyDescent="0.2">
      <c r="B155" s="169" t="str">
        <f t="shared" si="33"/>
        <v/>
      </c>
      <c r="C155" s="168" t="str">
        <f>IF(B155="","",IFERROR(VLOOKUP(B155,$I$9:$K$1503,3,FALSE),0)+IFERROR(VLOOKUP(B155,$L$9:$N$1503,3,FALSE),0)+IFERROR(VLOOKUP(B155,$O$9:$Q$1503,3,FALSE),0)+IFERROR(VLOOKUP(B155,#REF!,3,FALSE),0)+IFERROR(VLOOKUP(B155,$R$9:$T$1503,3,FALSE),0))</f>
        <v/>
      </c>
      <c r="F155" s="169"/>
      <c r="J155" s="187"/>
      <c r="K155" s="202"/>
      <c r="M155" s="187"/>
      <c r="N155" s="168"/>
      <c r="P155" s="187"/>
      <c r="Q155" s="168"/>
      <c r="R155" s="169"/>
      <c r="S155" s="187"/>
      <c r="T155" s="168"/>
    </row>
    <row r="156" spans="2:20" x14ac:dyDescent="0.2">
      <c r="B156" s="169" t="str">
        <f t="shared" si="33"/>
        <v/>
      </c>
      <c r="C156" s="168" t="str">
        <f>IF(B156="","",IFERROR(VLOOKUP(B156,$I$9:$K$1503,3,FALSE),0)+IFERROR(VLOOKUP(B156,$L$9:$N$1503,3,FALSE),0)+IFERROR(VLOOKUP(B156,$O$9:$Q$1503,3,FALSE),0)+IFERROR(VLOOKUP(B156,#REF!,3,FALSE),0)+IFERROR(VLOOKUP(B156,$R$9:$T$1503,3,FALSE),0))</f>
        <v/>
      </c>
      <c r="F156" s="169"/>
      <c r="J156" s="187"/>
      <c r="K156" s="202"/>
      <c r="M156" s="187"/>
      <c r="N156" s="168"/>
      <c r="P156" s="187"/>
      <c r="Q156" s="168"/>
      <c r="R156" s="169"/>
      <c r="S156" s="187"/>
      <c r="T156" s="168"/>
    </row>
    <row r="157" spans="2:20" x14ac:dyDescent="0.2">
      <c r="B157" s="169" t="str">
        <f t="shared" si="33"/>
        <v/>
      </c>
      <c r="C157" s="168" t="str">
        <f>IF(B157="","",IFERROR(VLOOKUP(B157,$I$9:$K$1503,3,FALSE),0)+IFERROR(VLOOKUP(B157,$L$9:$N$1503,3,FALSE),0)+IFERROR(VLOOKUP(B157,$O$9:$Q$1503,3,FALSE),0)+IFERROR(VLOOKUP(B157,#REF!,3,FALSE),0)+IFERROR(VLOOKUP(B157,$R$9:$T$1503,3,FALSE),0))</f>
        <v/>
      </c>
      <c r="F157" s="169"/>
      <c r="J157" s="187"/>
      <c r="K157" s="202"/>
      <c r="M157" s="187"/>
      <c r="N157" s="168"/>
      <c r="P157" s="187"/>
      <c r="Q157" s="168"/>
      <c r="R157" s="169"/>
      <c r="S157" s="187"/>
      <c r="T157" s="168"/>
    </row>
    <row r="158" spans="2:20" x14ac:dyDescent="0.2">
      <c r="B158" s="169" t="str">
        <f t="shared" si="33"/>
        <v/>
      </c>
      <c r="C158" s="168" t="str">
        <f>IF(B158="","",IFERROR(VLOOKUP(B158,$I$9:$K$1503,3,FALSE),0)+IFERROR(VLOOKUP(B158,$L$9:$N$1503,3,FALSE),0)+IFERROR(VLOOKUP(B158,$O$9:$Q$1503,3,FALSE),0)+IFERROR(VLOOKUP(B158,#REF!,3,FALSE),0)+IFERROR(VLOOKUP(B158,$R$9:$T$1503,3,FALSE),0))</f>
        <v/>
      </c>
      <c r="F158" s="169"/>
      <c r="J158" s="187"/>
      <c r="K158" s="202"/>
      <c r="M158" s="187"/>
      <c r="N158" s="168"/>
      <c r="P158" s="187"/>
      <c r="Q158" s="168"/>
      <c r="R158" s="169"/>
      <c r="S158" s="187"/>
      <c r="T158" s="168"/>
    </row>
    <row r="159" spans="2:20" x14ac:dyDescent="0.2">
      <c r="B159" s="169" t="str">
        <f t="shared" si="33"/>
        <v/>
      </c>
      <c r="C159" s="168" t="str">
        <f>IF(B159="","",IFERROR(VLOOKUP(B159,$I$9:$K$1503,3,FALSE),0)+IFERROR(VLOOKUP(B159,$L$9:$N$1503,3,FALSE),0)+IFERROR(VLOOKUP(B159,$O$9:$Q$1503,3,FALSE),0)+IFERROR(VLOOKUP(B159,#REF!,3,FALSE),0)+IFERROR(VLOOKUP(B159,$R$9:$T$1503,3,FALSE),0))</f>
        <v/>
      </c>
      <c r="F159" s="169"/>
      <c r="J159" s="187"/>
      <c r="K159" s="202"/>
      <c r="M159" s="187"/>
      <c r="N159" s="168"/>
      <c r="P159" s="187"/>
      <c r="Q159" s="168"/>
      <c r="R159" s="169"/>
      <c r="S159" s="187"/>
      <c r="T159" s="168"/>
    </row>
    <row r="160" spans="2:20" x14ac:dyDescent="0.2">
      <c r="B160" s="169" t="str">
        <f t="shared" si="33"/>
        <v/>
      </c>
      <c r="C160" s="168" t="str">
        <f>IF(B160="","",IFERROR(VLOOKUP(B160,$I$9:$K$1503,3,FALSE),0)+IFERROR(VLOOKUP(B160,$L$9:$N$1503,3,FALSE),0)+IFERROR(VLOOKUP(B160,$O$9:$Q$1503,3,FALSE),0)+IFERROR(VLOOKUP(B160,#REF!,3,FALSE),0)+IFERROR(VLOOKUP(B160,$R$9:$T$1503,3,FALSE),0))</f>
        <v/>
      </c>
      <c r="F160" s="169"/>
      <c r="J160" s="187"/>
      <c r="K160" s="202"/>
      <c r="M160" s="187"/>
      <c r="N160" s="168"/>
      <c r="P160" s="187"/>
      <c r="Q160" s="168"/>
      <c r="R160" s="169"/>
      <c r="S160" s="187"/>
      <c r="T160" s="168"/>
    </row>
    <row r="161" spans="2:20" x14ac:dyDescent="0.2">
      <c r="B161" s="169" t="str">
        <f t="shared" si="33"/>
        <v/>
      </c>
      <c r="C161" s="168" t="str">
        <f>IF(B161="","",IFERROR(VLOOKUP(B161,$I$9:$K$1503,3,FALSE),0)+IFERROR(VLOOKUP(B161,$L$9:$N$1503,3,FALSE),0)+IFERROR(VLOOKUP(B161,$O$9:$Q$1503,3,FALSE),0)+IFERROR(VLOOKUP(B161,#REF!,3,FALSE),0)+IFERROR(VLOOKUP(B161,$R$9:$T$1503,3,FALSE),0))</f>
        <v/>
      </c>
      <c r="F161" s="169"/>
      <c r="J161" s="187"/>
      <c r="K161" s="202"/>
      <c r="M161" s="187"/>
      <c r="N161" s="168"/>
      <c r="P161" s="187"/>
      <c r="Q161" s="168"/>
      <c r="R161" s="169"/>
      <c r="S161" s="187"/>
      <c r="T161" s="168"/>
    </row>
    <row r="162" spans="2:20" x14ac:dyDescent="0.2">
      <c r="B162" s="169" t="str">
        <f t="shared" si="33"/>
        <v/>
      </c>
      <c r="C162" s="168" t="str">
        <f>IF(B162="","",IFERROR(VLOOKUP(B162,$I$9:$K$1503,3,FALSE),0)+IFERROR(VLOOKUP(B162,$L$9:$N$1503,3,FALSE),0)+IFERROR(VLOOKUP(B162,$O$9:$Q$1503,3,FALSE),0)+IFERROR(VLOOKUP(B162,#REF!,3,FALSE),0)+IFERROR(VLOOKUP(B162,$R$9:$T$1503,3,FALSE),0))</f>
        <v/>
      </c>
      <c r="F162" s="169"/>
      <c r="J162" s="187"/>
      <c r="K162" s="202"/>
      <c r="M162" s="187"/>
      <c r="N162" s="168"/>
      <c r="P162" s="187"/>
      <c r="Q162" s="168"/>
      <c r="R162" s="169"/>
      <c r="S162" s="187"/>
      <c r="T162" s="168"/>
    </row>
    <row r="163" spans="2:20" x14ac:dyDescent="0.2">
      <c r="B163" s="169" t="str">
        <f t="shared" si="33"/>
        <v/>
      </c>
      <c r="C163" s="168" t="str">
        <f>IF(B163="","",IFERROR(VLOOKUP(B163,$I$9:$K$1503,3,FALSE),0)+IFERROR(VLOOKUP(B163,$L$9:$N$1503,3,FALSE),0)+IFERROR(VLOOKUP(B163,$O$9:$Q$1503,3,FALSE),0)+IFERROR(VLOOKUP(B163,#REF!,3,FALSE),0)+IFERROR(VLOOKUP(B163,$R$9:$T$1503,3,FALSE),0))</f>
        <v/>
      </c>
      <c r="F163" s="169"/>
      <c r="J163" s="187"/>
      <c r="K163" s="202"/>
      <c r="M163" s="187"/>
      <c r="N163" s="168"/>
      <c r="P163" s="187"/>
      <c r="Q163" s="168"/>
      <c r="R163" s="169"/>
      <c r="S163" s="187"/>
      <c r="T163" s="168"/>
    </row>
    <row r="164" spans="2:20" x14ac:dyDescent="0.2">
      <c r="B164" s="169" t="str">
        <f t="shared" si="33"/>
        <v/>
      </c>
      <c r="C164" s="168" t="str">
        <f>IF(B164="","",IFERROR(VLOOKUP(B164,$I$9:$K$1503,3,FALSE),0)+IFERROR(VLOOKUP(B164,$L$9:$N$1503,3,FALSE),0)+IFERROR(VLOOKUP(B164,$O$9:$Q$1503,3,FALSE),0)+IFERROR(VLOOKUP(B164,#REF!,3,FALSE),0)+IFERROR(VLOOKUP(B164,$R$9:$T$1503,3,FALSE),0))</f>
        <v/>
      </c>
      <c r="F164" s="169"/>
      <c r="J164" s="187"/>
      <c r="K164" s="202"/>
      <c r="M164" s="187"/>
      <c r="N164" s="168"/>
      <c r="P164" s="187"/>
      <c r="Q164" s="168"/>
      <c r="R164" s="169"/>
      <c r="S164" s="187"/>
      <c r="T164" s="168"/>
    </row>
    <row r="165" spans="2:20" x14ac:dyDescent="0.2">
      <c r="B165" s="169" t="str">
        <f t="shared" si="33"/>
        <v/>
      </c>
      <c r="C165" s="168" t="str">
        <f>IF(B165="","",IFERROR(VLOOKUP(B165,$I$9:$K$1503,3,FALSE),0)+IFERROR(VLOOKUP(B165,$L$9:$N$1503,3,FALSE),0)+IFERROR(VLOOKUP(B165,$O$9:$Q$1503,3,FALSE),0)+IFERROR(VLOOKUP(B165,#REF!,3,FALSE),0)+IFERROR(VLOOKUP(B165,$R$9:$T$1503,3,FALSE),0))</f>
        <v/>
      </c>
      <c r="F165" s="169"/>
      <c r="J165" s="187"/>
      <c r="K165" s="202"/>
      <c r="M165" s="187"/>
      <c r="N165" s="168"/>
      <c r="P165" s="187"/>
      <c r="Q165" s="168"/>
      <c r="R165" s="169"/>
      <c r="S165" s="187"/>
      <c r="T165" s="168"/>
    </row>
    <row r="166" spans="2:20" x14ac:dyDescent="0.2">
      <c r="B166" s="169" t="str">
        <f t="shared" si="33"/>
        <v/>
      </c>
      <c r="C166" s="168" t="str">
        <f>IF(B166="","",IFERROR(VLOOKUP(B166,$I$9:$K$1503,3,FALSE),0)+IFERROR(VLOOKUP(B166,$L$9:$N$1503,3,FALSE),0)+IFERROR(VLOOKUP(B166,$O$9:$Q$1503,3,FALSE),0)+IFERROR(VLOOKUP(B166,#REF!,3,FALSE),0)+IFERROR(VLOOKUP(B166,$R$9:$T$1503,3,FALSE),0))</f>
        <v/>
      </c>
      <c r="F166" s="169"/>
      <c r="J166" s="187"/>
      <c r="K166" s="202"/>
      <c r="M166" s="187"/>
      <c r="N166" s="168"/>
      <c r="P166" s="187"/>
      <c r="Q166" s="168"/>
      <c r="R166" s="169"/>
      <c r="S166" s="187"/>
      <c r="T166" s="168"/>
    </row>
    <row r="167" spans="2:20" x14ac:dyDescent="0.2">
      <c r="B167" s="169" t="str">
        <f t="shared" si="33"/>
        <v/>
      </c>
      <c r="C167" s="168" t="str">
        <f>IF(B167="","",IFERROR(VLOOKUP(B167,$I$9:$K$1503,3,FALSE),0)+IFERROR(VLOOKUP(B167,$L$9:$N$1503,3,FALSE),0)+IFERROR(VLOOKUP(B167,$O$9:$Q$1503,3,FALSE),0)+IFERROR(VLOOKUP(B167,#REF!,3,FALSE),0)+IFERROR(VLOOKUP(B167,$R$9:$T$1503,3,FALSE),0))</f>
        <v/>
      </c>
      <c r="F167" s="169"/>
      <c r="J167" s="187"/>
      <c r="K167" s="202"/>
      <c r="M167" s="187"/>
      <c r="N167" s="168"/>
      <c r="P167" s="187"/>
      <c r="Q167" s="168"/>
      <c r="R167" s="169"/>
      <c r="S167" s="187"/>
      <c r="T167" s="168"/>
    </row>
    <row r="168" spans="2:20" x14ac:dyDescent="0.2">
      <c r="B168" s="169" t="str">
        <f t="shared" si="33"/>
        <v/>
      </c>
      <c r="C168" s="168" t="str">
        <f>IF(B168="","",IFERROR(VLOOKUP(B168,$I$9:$K$1503,3,FALSE),0)+IFERROR(VLOOKUP(B168,$L$9:$N$1503,3,FALSE),0)+IFERROR(VLOOKUP(B168,$O$9:$Q$1503,3,FALSE),0)+IFERROR(VLOOKUP(B168,#REF!,3,FALSE),0)+IFERROR(VLOOKUP(B168,$R$9:$T$1503,3,FALSE),0))</f>
        <v/>
      </c>
      <c r="F168" s="169"/>
      <c r="J168" s="187"/>
      <c r="K168" s="202"/>
      <c r="M168" s="187"/>
      <c r="N168" s="168"/>
      <c r="P168" s="187"/>
      <c r="Q168" s="168"/>
      <c r="R168" s="169"/>
      <c r="S168" s="187"/>
      <c r="T168" s="168"/>
    </row>
    <row r="169" spans="2:20" x14ac:dyDescent="0.2">
      <c r="B169" s="169" t="str">
        <f t="shared" si="33"/>
        <v/>
      </c>
      <c r="C169" s="168" t="str">
        <f>IF(B169="","",IFERROR(VLOOKUP(B169,$I$9:$K$1503,3,FALSE),0)+IFERROR(VLOOKUP(B169,$L$9:$N$1503,3,FALSE),0)+IFERROR(VLOOKUP(B169,$O$9:$Q$1503,3,FALSE),0)+IFERROR(VLOOKUP(B169,#REF!,3,FALSE),0)+IFERROR(VLOOKUP(B169,$R$9:$T$1503,3,FALSE),0))</f>
        <v/>
      </c>
      <c r="F169" s="169"/>
      <c r="J169" s="187"/>
      <c r="K169" s="202"/>
      <c r="M169" s="187"/>
      <c r="N169" s="168"/>
      <c r="P169" s="187"/>
      <c r="Q169" s="168"/>
      <c r="R169" s="169"/>
      <c r="S169" s="187"/>
      <c r="T169" s="168"/>
    </row>
    <row r="170" spans="2:20" x14ac:dyDescent="0.2">
      <c r="B170" s="169" t="str">
        <f t="shared" si="33"/>
        <v/>
      </c>
      <c r="C170" s="168" t="str">
        <f>IF(B170="","",IFERROR(VLOOKUP(B170,$I$9:$K$1503,3,FALSE),0)+IFERROR(VLOOKUP(B170,$L$9:$N$1503,3,FALSE),0)+IFERROR(VLOOKUP(B170,$O$9:$Q$1503,3,FALSE),0)+IFERROR(VLOOKUP(B170,#REF!,3,FALSE),0)+IFERROR(VLOOKUP(B170,$R$9:$T$1503,3,FALSE),0))</f>
        <v/>
      </c>
      <c r="F170" s="169"/>
      <c r="J170" s="187"/>
      <c r="K170" s="202"/>
      <c r="M170" s="187"/>
      <c r="N170" s="168"/>
      <c r="P170" s="187"/>
      <c r="Q170" s="168"/>
      <c r="R170" s="169"/>
      <c r="S170" s="187"/>
      <c r="T170" s="168"/>
    </row>
    <row r="171" spans="2:20" x14ac:dyDescent="0.2">
      <c r="B171" s="169" t="str">
        <f t="shared" si="33"/>
        <v/>
      </c>
      <c r="C171" s="168" t="str">
        <f>IF(B171="","",IFERROR(VLOOKUP(B171,$I$9:$K$1503,3,FALSE),0)+IFERROR(VLOOKUP(B171,$L$9:$N$1503,3,FALSE),0)+IFERROR(VLOOKUP(B171,$O$9:$Q$1503,3,FALSE),0)+IFERROR(VLOOKUP(B171,#REF!,3,FALSE),0)+IFERROR(VLOOKUP(B171,$R$9:$T$1503,3,FALSE),0))</f>
        <v/>
      </c>
      <c r="F171" s="169"/>
      <c r="J171" s="187"/>
      <c r="K171" s="202"/>
      <c r="M171" s="187"/>
      <c r="N171" s="168"/>
      <c r="P171" s="187"/>
      <c r="Q171" s="168"/>
      <c r="R171" s="169"/>
      <c r="S171" s="187"/>
      <c r="T171" s="168"/>
    </row>
    <row r="172" spans="2:20" x14ac:dyDescent="0.2">
      <c r="B172" s="169" t="str">
        <f t="shared" si="33"/>
        <v/>
      </c>
      <c r="C172" s="168" t="str">
        <f>IF(B172="","",IFERROR(VLOOKUP(B172,$I$9:$K$1503,3,FALSE),0)+IFERROR(VLOOKUP(B172,$L$9:$N$1503,3,FALSE),0)+IFERROR(VLOOKUP(B172,$O$9:$Q$1503,3,FALSE),0)+IFERROR(VLOOKUP(B172,#REF!,3,FALSE),0)+IFERROR(VLOOKUP(B172,$R$9:$T$1503,3,FALSE),0))</f>
        <v/>
      </c>
      <c r="F172" s="169"/>
      <c r="J172" s="187"/>
      <c r="K172" s="202"/>
      <c r="M172" s="187"/>
      <c r="N172" s="168"/>
      <c r="P172" s="187"/>
      <c r="Q172" s="168"/>
      <c r="R172" s="169"/>
      <c r="S172" s="187"/>
      <c r="T172" s="168"/>
    </row>
    <row r="173" spans="2:20" x14ac:dyDescent="0.2">
      <c r="B173" s="169" t="str">
        <f t="shared" si="33"/>
        <v/>
      </c>
      <c r="C173" s="168" t="str">
        <f>IF(B173="","",IFERROR(VLOOKUP(B173,$I$9:$K$1503,3,FALSE),0)+IFERROR(VLOOKUP(B173,$L$9:$N$1503,3,FALSE),0)+IFERROR(VLOOKUP(B173,$O$9:$Q$1503,3,FALSE),0)+IFERROR(VLOOKUP(B173,#REF!,3,FALSE),0)+IFERROR(VLOOKUP(B173,$R$9:$T$1503,3,FALSE),0))</f>
        <v/>
      </c>
      <c r="F173" s="169"/>
      <c r="J173" s="187"/>
      <c r="K173" s="202"/>
      <c r="M173" s="187"/>
      <c r="N173" s="168"/>
      <c r="P173" s="187"/>
      <c r="Q173" s="168"/>
      <c r="R173" s="169"/>
      <c r="S173" s="187"/>
      <c r="T173" s="168"/>
    </row>
    <row r="174" spans="2:20" x14ac:dyDescent="0.2">
      <c r="C174" s="168" t="str">
        <f>IF(B174="","",IFERROR(VLOOKUP(B174,$I$9:$K$1503,3,FALSE),0)+IFERROR(VLOOKUP(B174,$L$9:$N$1503,3,FALSE),0)+IFERROR(VLOOKUP(B174,$O$9:$Q$1503,3,FALSE),0)+IFERROR(VLOOKUP(B174,#REF!,3,FALSE),0)+IFERROR(VLOOKUP(B174,$R$9:$T$1503,3,FALSE),0))</f>
        <v/>
      </c>
      <c r="F174" s="169"/>
      <c r="R174" s="172"/>
    </row>
    <row r="175" spans="2:20" x14ac:dyDescent="0.2">
      <c r="C175" s="168" t="str">
        <f>IF(B175="","",IFERROR(VLOOKUP(B175,$I$9:$K$1503,3,FALSE),0)+IFERROR(VLOOKUP(B175,$L$9:$N$1503,3,FALSE),0)+IFERROR(VLOOKUP(B175,$O$9:$Q$1503,3,FALSE),0)+IFERROR(VLOOKUP(B175,#REF!,3,FALSE),0)+IFERROR(VLOOKUP(B175,$R$9:$T$1503,3,FALSE),0))</f>
        <v/>
      </c>
      <c r="F175" s="169"/>
      <c r="R175" s="172"/>
    </row>
    <row r="176" spans="2:20" x14ac:dyDescent="0.2">
      <c r="C176" s="168" t="str">
        <f>IF(B176="","",IFERROR(VLOOKUP(B176,$I$9:$K$1503,3,FALSE),0)+IFERROR(VLOOKUP(B176,$L$9:$N$1503,3,FALSE),0)+IFERROR(VLOOKUP(B176,$O$9:$Q$1503,3,FALSE),0)+IFERROR(VLOOKUP(B176,#REF!,3,FALSE),0)+IFERROR(VLOOKUP(B176,$R$9:$T$1503,3,FALSE),0))</f>
        <v/>
      </c>
      <c r="F176" s="169"/>
      <c r="R176" s="172"/>
    </row>
    <row r="177" spans="3:18" x14ac:dyDescent="0.2">
      <c r="C177" s="168" t="str">
        <f>IF(B177="","",IFERROR(VLOOKUP(B177,$I$9:$K$1503,3,FALSE),0)+IFERROR(VLOOKUP(B177,$L$9:$N$1503,3,FALSE),0)+IFERROR(VLOOKUP(B177,$O$9:$Q$1503,3,FALSE),0)+IFERROR(VLOOKUP(B177,#REF!,3,FALSE),0)+IFERROR(VLOOKUP(B177,$R$9:$T$1503,3,FALSE),0))</f>
        <v/>
      </c>
      <c r="F177" s="169"/>
      <c r="R177" s="172"/>
    </row>
    <row r="178" spans="3:18" x14ac:dyDescent="0.2">
      <c r="C178" s="168" t="str">
        <f>IF(B178="","",IFERROR(VLOOKUP(B178,$I$9:$K$1503,3,FALSE),0)+IFERROR(VLOOKUP(B178,$L$9:$N$1503,3,FALSE),0)+IFERROR(VLOOKUP(B178,$O$9:$Q$1503,3,FALSE),0)+IFERROR(VLOOKUP(B178,#REF!,3,FALSE),0)+IFERROR(VLOOKUP(B178,$R$9:$T$1503,3,FALSE),0))</f>
        <v/>
      </c>
      <c r="F178" s="169"/>
      <c r="R178" s="172"/>
    </row>
    <row r="179" spans="3:18" x14ac:dyDescent="0.2">
      <c r="C179" s="168" t="str">
        <f>IF(B179="","",IFERROR(VLOOKUP(B179,$I$9:$K$1503,3,FALSE),0)+IFERROR(VLOOKUP(B179,$L$9:$N$1503,3,FALSE),0)+IFERROR(VLOOKUP(B179,$O$9:$Q$1503,3,FALSE),0)+IFERROR(VLOOKUP(B179,#REF!,3,FALSE),0)+IFERROR(VLOOKUP(B179,$R$9:$T$1503,3,FALSE),0))</f>
        <v/>
      </c>
      <c r="F179" s="169"/>
      <c r="R179" s="172"/>
    </row>
    <row r="180" spans="3:18" x14ac:dyDescent="0.2">
      <c r="C180" s="168" t="str">
        <f>IF(B180="","",IFERROR(VLOOKUP(B180,$I$9:$K$1503,3,FALSE),0)+IFERROR(VLOOKUP(B180,$L$9:$N$1503,3,FALSE),0)+IFERROR(VLOOKUP(B180,$O$9:$Q$1503,3,FALSE),0)+IFERROR(VLOOKUP(B180,#REF!,3,FALSE),0)+IFERROR(VLOOKUP(B180,$R$9:$T$1503,3,FALSE),0))</f>
        <v/>
      </c>
      <c r="F180" s="169"/>
      <c r="R180" s="172"/>
    </row>
    <row r="181" spans="3:18" x14ac:dyDescent="0.2">
      <c r="C181" s="168" t="str">
        <f>IF(B181="","",IFERROR(VLOOKUP(B181,$I$9:$K$1503,3,FALSE),0)+IFERROR(VLOOKUP(B181,$L$9:$N$1503,3,FALSE),0)+IFERROR(VLOOKUP(B181,$O$9:$Q$1503,3,FALSE),0)+IFERROR(VLOOKUP(B181,#REF!,3,FALSE),0)+IFERROR(VLOOKUP(B181,$R$9:$T$1503,3,FALSE),0))</f>
        <v/>
      </c>
      <c r="F181" s="169"/>
      <c r="R181" s="172"/>
    </row>
    <row r="182" spans="3:18" x14ac:dyDescent="0.2">
      <c r="C182" s="168" t="str">
        <f>IF(B182="","",IFERROR(VLOOKUP(B182,$I$9:$K$1503,3,FALSE),0)+IFERROR(VLOOKUP(B182,$L$9:$N$1503,3,FALSE),0)+IFERROR(VLOOKUP(B182,$O$9:$Q$1503,3,FALSE),0)+IFERROR(VLOOKUP(B182,#REF!,3,FALSE),0)+IFERROR(VLOOKUP(B182,$R$9:$T$1503,3,FALSE),0))</f>
        <v/>
      </c>
      <c r="F182" s="169"/>
      <c r="R182" s="172"/>
    </row>
    <row r="183" spans="3:18" x14ac:dyDescent="0.2">
      <c r="C183" s="168" t="str">
        <f>IF(B183="","",IFERROR(VLOOKUP(B183,$I$9:$K$1503,3,FALSE),0)+IFERROR(VLOOKUP(B183,$L$9:$N$1503,3,FALSE),0)+IFERROR(VLOOKUP(B183,$O$9:$Q$1503,3,FALSE),0)+IFERROR(VLOOKUP(B183,#REF!,3,FALSE),0)+IFERROR(VLOOKUP(B183,$R$9:$T$1503,3,FALSE),0))</f>
        <v/>
      </c>
      <c r="F183" s="169"/>
      <c r="R183" s="172"/>
    </row>
    <row r="184" spans="3:18" x14ac:dyDescent="0.2">
      <c r="C184" s="168" t="str">
        <f>IF(B184="","",IFERROR(VLOOKUP(B184,$I$9:$K$1503,3,FALSE),0)+IFERROR(VLOOKUP(B184,$L$9:$N$1503,3,FALSE),0)+IFERROR(VLOOKUP(B184,$O$9:$Q$1503,3,FALSE),0)+IFERROR(VLOOKUP(B184,#REF!,3,FALSE),0)+IFERROR(VLOOKUP(B184,$R$9:$T$1503,3,FALSE),0))</f>
        <v/>
      </c>
      <c r="F184" s="169"/>
      <c r="R184" s="172"/>
    </row>
    <row r="185" spans="3:18" x14ac:dyDescent="0.2">
      <c r="C185" s="168" t="str">
        <f>IF(B185="","",IFERROR(VLOOKUP(B185,$I$9:$K$1503,3,FALSE),0)+IFERROR(VLOOKUP(B185,$L$9:$N$1503,3,FALSE),0)+IFERROR(VLOOKUP(B185,$O$9:$Q$1503,3,FALSE),0)+IFERROR(VLOOKUP(B185,#REF!,3,FALSE),0)+IFERROR(VLOOKUP(B185,$R$9:$T$1503,3,FALSE),0))</f>
        <v/>
      </c>
      <c r="F185" s="169"/>
      <c r="R185" s="172"/>
    </row>
    <row r="186" spans="3:18" x14ac:dyDescent="0.2">
      <c r="C186" s="168" t="str">
        <f>IF(B186="","",IFERROR(VLOOKUP(B186,$I$9:$K$1503,3,FALSE),0)+IFERROR(VLOOKUP(B186,$L$9:$N$1503,3,FALSE),0)+IFERROR(VLOOKUP(B186,$O$9:$Q$1503,3,FALSE),0)+IFERROR(VLOOKUP(B186,#REF!,3,FALSE),0)+IFERROR(VLOOKUP(B186,$R$9:$T$1503,3,FALSE),0))</f>
        <v/>
      </c>
      <c r="F186" s="169"/>
      <c r="R186" s="172"/>
    </row>
    <row r="187" spans="3:18" x14ac:dyDescent="0.2">
      <c r="C187" s="168" t="str">
        <f>IF(B187="","",IFERROR(VLOOKUP(B187,$I$9:$K$1503,3,FALSE),0)+IFERROR(VLOOKUP(B187,$L$9:$N$1503,3,FALSE),0)+IFERROR(VLOOKUP(B187,$O$9:$Q$1503,3,FALSE),0)+IFERROR(VLOOKUP(B187,#REF!,3,FALSE),0)+IFERROR(VLOOKUP(B187,$R$9:$T$1503,3,FALSE),0))</f>
        <v/>
      </c>
      <c r="F187" s="169"/>
      <c r="R187" s="172"/>
    </row>
    <row r="188" spans="3:18" x14ac:dyDescent="0.2">
      <c r="C188" s="168" t="str">
        <f>IF(B188="","",IFERROR(VLOOKUP(B188,$I$9:$K$1503,3,FALSE),0)+IFERROR(VLOOKUP(B188,$L$9:$N$1503,3,FALSE),0)+IFERROR(VLOOKUP(B188,$O$9:$Q$1503,3,FALSE),0)+IFERROR(VLOOKUP(B188,#REF!,3,FALSE),0)+IFERROR(VLOOKUP(B188,$R$9:$T$1503,3,FALSE),0))</f>
        <v/>
      </c>
      <c r="F188" s="169"/>
      <c r="R188" s="172"/>
    </row>
    <row r="189" spans="3:18" x14ac:dyDescent="0.2">
      <c r="C189" s="168" t="str">
        <f>IF(B189="","",IFERROR(VLOOKUP(B189,$I$9:$K$1503,3,FALSE),0)+IFERROR(VLOOKUP(B189,$L$9:$N$1503,3,FALSE),0)+IFERROR(VLOOKUP(B189,$O$9:$Q$1503,3,FALSE),0)+IFERROR(VLOOKUP(B189,#REF!,3,FALSE),0)+IFERROR(VLOOKUP(B189,$R$9:$T$1503,3,FALSE),0))</f>
        <v/>
      </c>
      <c r="F189" s="169"/>
      <c r="R189" s="172"/>
    </row>
    <row r="190" spans="3:18" x14ac:dyDescent="0.2">
      <c r="C190" s="168" t="str">
        <f>IF(B190="","",IFERROR(VLOOKUP(B190,$I$9:$K$1503,3,FALSE),0)+IFERROR(VLOOKUP(B190,$L$9:$N$1503,3,FALSE),0)+IFERROR(VLOOKUP(B190,$O$9:$Q$1503,3,FALSE),0)+IFERROR(VLOOKUP(B190,#REF!,3,FALSE),0)+IFERROR(VLOOKUP(B190,$R$9:$T$1503,3,FALSE),0))</f>
        <v/>
      </c>
      <c r="F190" s="169"/>
      <c r="R190" s="172"/>
    </row>
    <row r="191" spans="3:18" x14ac:dyDescent="0.2">
      <c r="C191" s="168" t="str">
        <f>IF(B191="","",IFERROR(VLOOKUP(B191,$I$9:$K$1503,3,FALSE),0)+IFERROR(VLOOKUP(B191,$L$9:$N$1503,3,FALSE),0)+IFERROR(VLOOKUP(B191,$O$9:$Q$1503,3,FALSE),0)+IFERROR(VLOOKUP(B191,#REF!,3,FALSE),0)+IFERROR(VLOOKUP(B191,$R$9:$T$1503,3,FALSE),0))</f>
        <v/>
      </c>
      <c r="F191" s="169"/>
      <c r="R191" s="172"/>
    </row>
    <row r="192" spans="3:18" x14ac:dyDescent="0.2">
      <c r="C192" s="168" t="str">
        <f>IF(B192="","",IFERROR(VLOOKUP(B192,$I$9:$K$1503,3,FALSE),0)+IFERROR(VLOOKUP(B192,$L$9:$N$1503,3,FALSE),0)+IFERROR(VLOOKUP(B192,$O$9:$Q$1503,3,FALSE),0)+IFERROR(VLOOKUP(B192,#REF!,3,FALSE),0)+IFERROR(VLOOKUP(B192,$R$9:$T$1503,3,FALSE),0))</f>
        <v/>
      </c>
      <c r="F192" s="169"/>
      <c r="R192" s="172"/>
    </row>
    <row r="193" spans="3:18" x14ac:dyDescent="0.2">
      <c r="C193" s="168" t="str">
        <f>IF(B193="","",IFERROR(VLOOKUP(B193,$I$9:$K$1503,3,FALSE),0)+IFERROR(VLOOKUP(B193,$L$9:$N$1503,3,FALSE),0)+IFERROR(VLOOKUP(B193,$O$9:$Q$1503,3,FALSE),0)+IFERROR(VLOOKUP(B193,#REF!,3,FALSE),0)+IFERROR(VLOOKUP(B193,$R$9:$T$1503,3,FALSE),0))</f>
        <v/>
      </c>
      <c r="F193" s="169"/>
      <c r="R193" s="172"/>
    </row>
    <row r="194" spans="3:18" x14ac:dyDescent="0.2">
      <c r="C194" s="168" t="str">
        <f>IF(B194="","",IFERROR(VLOOKUP(B194,$I$9:$K$1503,3,FALSE),0)+IFERROR(VLOOKUP(B194,$L$9:$N$1503,3,FALSE),0)+IFERROR(VLOOKUP(B194,$O$9:$Q$1503,3,FALSE),0)+IFERROR(VLOOKUP(B194,#REF!,3,FALSE),0)+IFERROR(VLOOKUP(B194,$R$9:$T$1503,3,FALSE),0))</f>
        <v/>
      </c>
      <c r="F194" s="169"/>
      <c r="R194" s="172"/>
    </row>
    <row r="195" spans="3:18" x14ac:dyDescent="0.2">
      <c r="C195" s="168" t="str">
        <f>IF(B195="","",IFERROR(VLOOKUP(B195,$I$9:$K$1503,3,FALSE),0)+IFERROR(VLOOKUP(B195,$L$9:$N$1503,3,FALSE),0)+IFERROR(VLOOKUP(B195,$O$9:$Q$1503,3,FALSE),0)+IFERROR(VLOOKUP(B195,#REF!,3,FALSE),0)+IFERROR(VLOOKUP(B195,$R$9:$T$1503,3,FALSE),0))</f>
        <v/>
      </c>
      <c r="F195" s="169"/>
      <c r="R195" s="172"/>
    </row>
    <row r="196" spans="3:18" x14ac:dyDescent="0.2">
      <c r="C196" s="168" t="str">
        <f>IF(B196="","",IFERROR(VLOOKUP(B196,$I$9:$K$1503,3,FALSE),0)+IFERROR(VLOOKUP(B196,$L$9:$N$1503,3,FALSE),0)+IFERROR(VLOOKUP(B196,$O$9:$Q$1503,3,FALSE),0)+IFERROR(VLOOKUP(B196,#REF!,3,FALSE),0)+IFERROR(VLOOKUP(B196,$R$9:$T$1503,3,FALSE),0))</f>
        <v/>
      </c>
      <c r="F196" s="169"/>
      <c r="R196" s="172"/>
    </row>
    <row r="197" spans="3:18" x14ac:dyDescent="0.2">
      <c r="C197" s="168" t="str">
        <f>IF(B197="","",IFERROR(VLOOKUP(B197,$I$9:$K$1503,3,FALSE),0)+IFERROR(VLOOKUP(B197,$L$9:$N$1503,3,FALSE),0)+IFERROR(VLOOKUP(B197,$O$9:$Q$1503,3,FALSE),0)+IFERROR(VLOOKUP(B197,#REF!,3,FALSE),0)+IFERROR(VLOOKUP(B197,$R$9:$T$1503,3,FALSE),0))</f>
        <v/>
      </c>
      <c r="F197" s="169"/>
      <c r="R197" s="172"/>
    </row>
    <row r="198" spans="3:18" x14ac:dyDescent="0.2">
      <c r="C198" s="168" t="str">
        <f>IF(B198="","",IFERROR(VLOOKUP(B198,$I$9:$K$1503,3,FALSE),0)+IFERROR(VLOOKUP(B198,$L$9:$N$1503,3,FALSE),0)+IFERROR(VLOOKUP(B198,$O$9:$Q$1503,3,FALSE),0)+IFERROR(VLOOKUP(B198,#REF!,3,FALSE),0)+IFERROR(VLOOKUP(B198,$R$9:$T$1503,3,FALSE),0))</f>
        <v/>
      </c>
      <c r="F198" s="169"/>
      <c r="R198" s="172"/>
    </row>
    <row r="199" spans="3:18" x14ac:dyDescent="0.2">
      <c r="C199" s="168" t="str">
        <f>IF(B199="","",IFERROR(VLOOKUP(B199,$I$9:$K$1503,3,FALSE),0)+IFERROR(VLOOKUP(B199,$L$9:$N$1503,3,FALSE),0)+IFERROR(VLOOKUP(B199,$O$9:$Q$1503,3,FALSE),0)+IFERROR(VLOOKUP(B199,#REF!,3,FALSE),0)+IFERROR(VLOOKUP(B199,$R$9:$T$1503,3,FALSE),0))</f>
        <v/>
      </c>
      <c r="F199" s="169"/>
      <c r="R199" s="172"/>
    </row>
    <row r="200" spans="3:18" x14ac:dyDescent="0.2">
      <c r="C200" s="168" t="str">
        <f>IF(B200="","",IFERROR(VLOOKUP(B200,$I$9:$K$1503,3,FALSE),0)+IFERROR(VLOOKUP(B200,$L$9:$N$1503,3,FALSE),0)+IFERROR(VLOOKUP(B200,$O$9:$Q$1503,3,FALSE),0)+IFERROR(VLOOKUP(B200,#REF!,3,FALSE),0)+IFERROR(VLOOKUP(B200,$R$9:$T$1503,3,FALSE),0))</f>
        <v/>
      </c>
      <c r="F200" s="169"/>
      <c r="R200" s="172"/>
    </row>
    <row r="201" spans="3:18" x14ac:dyDescent="0.2">
      <c r="C201" s="168" t="str">
        <f>IF(B201="","",IFERROR(VLOOKUP(B201,$I$9:$K$1503,3,FALSE),0)+IFERROR(VLOOKUP(B201,$L$9:$N$1503,3,FALSE),0)+IFERROR(VLOOKUP(B201,$O$9:$Q$1503,3,FALSE),0)+IFERROR(VLOOKUP(B201,#REF!,3,FALSE),0)+IFERROR(VLOOKUP(B201,$R$9:$T$1503,3,FALSE),0))</f>
        <v/>
      </c>
      <c r="F201" s="169"/>
    </row>
    <row r="202" spans="3:18" x14ac:dyDescent="0.2">
      <c r="C202" s="168" t="str">
        <f>IF(B202="","",IFERROR(VLOOKUP(B202,$I$9:$K$1503,3,FALSE),0)+IFERROR(VLOOKUP(B202,$L$9:$N$1503,3,FALSE),0)+IFERROR(VLOOKUP(B202,$O$9:$Q$1503,3,FALSE),0)+IFERROR(VLOOKUP(B202,#REF!,3,FALSE),0)+IFERROR(VLOOKUP(B202,$R$9:$T$1503,3,FALSE),0))</f>
        <v/>
      </c>
      <c r="F202" s="169"/>
    </row>
    <row r="203" spans="3:18" x14ac:dyDescent="0.2">
      <c r="C203" s="168" t="str">
        <f>IF(B203="","",IFERROR(VLOOKUP(B203,$I$9:$K$1503,3,FALSE),0)+IFERROR(VLOOKUP(B203,$L$9:$N$1503,3,FALSE),0)+IFERROR(VLOOKUP(B203,$O$9:$Q$1503,3,FALSE),0)+IFERROR(VLOOKUP(B203,#REF!,3,FALSE),0)+IFERROR(VLOOKUP(B203,$R$9:$T$1503,3,FALSE),0))</f>
        <v/>
      </c>
      <c r="F203" s="169"/>
    </row>
    <row r="204" spans="3:18" x14ac:dyDescent="0.2">
      <c r="C204" s="168" t="str">
        <f>IF(B204="","",IFERROR(VLOOKUP(B204,$I$9:$K$1503,3,FALSE),0)+IFERROR(VLOOKUP(B204,$L$9:$N$1503,3,FALSE),0)+IFERROR(VLOOKUP(B204,$O$9:$Q$1503,3,FALSE),0)+IFERROR(VLOOKUP(B204,#REF!,3,FALSE),0)+IFERROR(VLOOKUP(B204,$R$9:$T$1503,3,FALSE),0))</f>
        <v/>
      </c>
      <c r="F204" s="169"/>
    </row>
    <row r="205" spans="3:18" x14ac:dyDescent="0.2">
      <c r="C205" s="168" t="str">
        <f>IF(B205="","",IFERROR(VLOOKUP(B205,$I$9:$K$1503,3,FALSE),0)+IFERROR(VLOOKUP(B205,$L$9:$N$1503,3,FALSE),0)+IFERROR(VLOOKUP(B205,$O$9:$Q$1503,3,FALSE),0)+IFERROR(VLOOKUP(B205,#REF!,3,FALSE),0)+IFERROR(VLOOKUP(B205,$R$9:$T$1503,3,FALSE),0))</f>
        <v/>
      </c>
      <c r="F205" s="169"/>
    </row>
    <row r="206" spans="3:18" x14ac:dyDescent="0.2">
      <c r="C206" s="168" t="str">
        <f>IF(B206="","",IFERROR(VLOOKUP(B206,$I$9:$K$1503,3,FALSE),0)+IFERROR(VLOOKUP(B206,$L$9:$N$1503,3,FALSE),0)+IFERROR(VLOOKUP(B206,$O$9:$Q$1503,3,FALSE),0)+IFERROR(VLOOKUP(B206,#REF!,3,FALSE),0)+IFERROR(VLOOKUP(B206,$R$9:$T$1503,3,FALSE),0))</f>
        <v/>
      </c>
      <c r="F206" s="169"/>
    </row>
    <row r="207" spans="3:18" x14ac:dyDescent="0.2">
      <c r="C207" s="168" t="str">
        <f>IF(B207="","",IFERROR(VLOOKUP(B207,$I$9:$K$1503,3,FALSE),0)+IFERROR(VLOOKUP(B207,$L$9:$N$1503,3,FALSE),0)+IFERROR(VLOOKUP(B207,$O$9:$Q$1503,3,FALSE),0)+IFERROR(VLOOKUP(B207,#REF!,3,FALSE),0)+IFERROR(VLOOKUP(B207,$R$9:$T$1503,3,FALSE),0))</f>
        <v/>
      </c>
      <c r="F207" s="169"/>
    </row>
    <row r="208" spans="3:18" x14ac:dyDescent="0.2">
      <c r="C208" s="168" t="str">
        <f>IF(B208="","",IFERROR(VLOOKUP(B208,$I$9:$K$1503,3,FALSE),0)+IFERROR(VLOOKUP(B208,$L$9:$N$1503,3,FALSE),0)+IFERROR(VLOOKUP(B208,$O$9:$Q$1503,3,FALSE),0)+IFERROR(VLOOKUP(B208,#REF!,3,FALSE),0)+IFERROR(VLOOKUP(B208,$R$9:$T$1503,3,FALSE),0))</f>
        <v/>
      </c>
      <c r="F208" s="169"/>
    </row>
    <row r="209" spans="3:6" x14ac:dyDescent="0.2">
      <c r="C209" s="168" t="str">
        <f>IF(B209="","",IFERROR(VLOOKUP(B209,$I$9:$K$1503,3,FALSE),0)+IFERROR(VLOOKUP(B209,$L$9:$N$1503,3,FALSE),0)+IFERROR(VLOOKUP(B209,$O$9:$Q$1503,3,FALSE),0)+IFERROR(VLOOKUP(B209,#REF!,3,FALSE),0)+IFERROR(VLOOKUP(B209,$R$9:$T$1503,3,FALSE),0))</f>
        <v/>
      </c>
      <c r="F209" s="169"/>
    </row>
    <row r="210" spans="3:6" x14ac:dyDescent="0.2">
      <c r="C210" s="168" t="str">
        <f>IF(B210="","",IFERROR(VLOOKUP(B210,$I$9:$K$1503,3,FALSE),0)+IFERROR(VLOOKUP(B210,$L$9:$N$1503,3,FALSE),0)+IFERROR(VLOOKUP(B210,$O$9:$Q$1503,3,FALSE),0)+IFERROR(VLOOKUP(B210,#REF!,3,FALSE),0)+IFERROR(VLOOKUP(B210,$R$9:$T$1503,3,FALSE),0))</f>
        <v/>
      </c>
      <c r="F210" s="169"/>
    </row>
    <row r="211" spans="3:6" x14ac:dyDescent="0.2">
      <c r="C211" s="168" t="str">
        <f>IF(B211="","",IFERROR(VLOOKUP(B211,$I$9:$K$1503,3,FALSE),0)+IFERROR(VLOOKUP(B211,$L$9:$N$1503,3,FALSE),0)+IFERROR(VLOOKUP(B211,$O$9:$Q$1503,3,FALSE),0)+IFERROR(VLOOKUP(B211,#REF!,3,FALSE),0)+IFERROR(VLOOKUP(B211,$R$9:$T$1503,3,FALSE),0))</f>
        <v/>
      </c>
      <c r="F211" s="169"/>
    </row>
    <row r="212" spans="3:6" x14ac:dyDescent="0.2">
      <c r="C212" s="168" t="str">
        <f>IF(B212="","",IFERROR(VLOOKUP(B212,$I$9:$K$1503,3,FALSE),0)+IFERROR(VLOOKUP(B212,$L$9:$N$1503,3,FALSE),0)+IFERROR(VLOOKUP(B212,$O$9:$Q$1503,3,FALSE),0)+IFERROR(VLOOKUP(B212,#REF!,3,FALSE),0)+IFERROR(VLOOKUP(B212,$R$9:$T$1503,3,FALSE),0))</f>
        <v/>
      </c>
      <c r="F212" s="169"/>
    </row>
    <row r="213" spans="3:6" x14ac:dyDescent="0.2">
      <c r="C213" s="168" t="str">
        <f>IF(B213="","",IFERROR(VLOOKUP(B213,$I$9:$K$1503,3,FALSE),0)+IFERROR(VLOOKUP(B213,$L$9:$N$1503,3,FALSE),0)+IFERROR(VLOOKUP(B213,$O$9:$Q$1503,3,FALSE),0)+IFERROR(VLOOKUP(B213,#REF!,3,FALSE),0)+IFERROR(VLOOKUP(B213,$R$9:$T$1503,3,FALSE),0))</f>
        <v/>
      </c>
      <c r="F213" s="169"/>
    </row>
    <row r="214" spans="3:6" x14ac:dyDescent="0.2">
      <c r="C214" s="168" t="str">
        <f>IF(B214="","",IFERROR(VLOOKUP(B214,$I$9:$K$1503,3,FALSE),0)+IFERROR(VLOOKUP(B214,$L$9:$N$1503,3,FALSE),0)+IFERROR(VLOOKUP(B214,$O$9:$Q$1503,3,FALSE),0)+IFERROR(VLOOKUP(B214,#REF!,3,FALSE),0)+IFERROR(VLOOKUP(B214,$R$9:$T$1503,3,FALSE),0))</f>
        <v/>
      </c>
      <c r="F214" s="169"/>
    </row>
    <row r="215" spans="3:6" x14ac:dyDescent="0.2">
      <c r="C215" s="168" t="str">
        <f>IF(B215="","",IFERROR(VLOOKUP(B215,$I$9:$K$1503,3,FALSE),0)+IFERROR(VLOOKUP(B215,$L$9:$N$1503,3,FALSE),0)+IFERROR(VLOOKUP(B215,$O$9:$Q$1503,3,FALSE),0)+IFERROR(VLOOKUP(B215,#REF!,3,FALSE),0)+IFERROR(VLOOKUP(B215,$R$9:$T$1503,3,FALSE),0))</f>
        <v/>
      </c>
      <c r="F215" s="169"/>
    </row>
    <row r="216" spans="3:6" x14ac:dyDescent="0.2">
      <c r="C216" s="168" t="str">
        <f>IF(B216="","",IFERROR(VLOOKUP(B216,$I$9:$K$1503,3,FALSE),0)+IFERROR(VLOOKUP(B216,$L$9:$N$1503,3,FALSE),0)+IFERROR(VLOOKUP(B216,$O$9:$Q$1503,3,FALSE),0)+IFERROR(VLOOKUP(B216,#REF!,3,FALSE),0)+IFERROR(VLOOKUP(B216,$R$9:$T$1503,3,FALSE),0))</f>
        <v/>
      </c>
      <c r="F216" s="169"/>
    </row>
    <row r="217" spans="3:6" x14ac:dyDescent="0.2">
      <c r="C217" s="168" t="str">
        <f>IF(B217="","",IFERROR(VLOOKUP(B217,$I$9:$K$1503,3,FALSE),0)+IFERROR(VLOOKUP(B217,$L$9:$N$1503,3,FALSE),0)+IFERROR(VLOOKUP(B217,$O$9:$Q$1503,3,FALSE),0)+IFERROR(VLOOKUP(B217,#REF!,3,FALSE),0)+IFERROR(VLOOKUP(B217,$R$9:$T$1503,3,FALSE),0))</f>
        <v/>
      </c>
      <c r="F217" s="169"/>
    </row>
    <row r="218" spans="3:6" x14ac:dyDescent="0.2">
      <c r="C218" s="168" t="str">
        <f>IF(B218="","",IFERROR(VLOOKUP(B218,$I$9:$K$1503,3,FALSE),0)+IFERROR(VLOOKUP(B218,$L$9:$N$1503,3,FALSE),0)+IFERROR(VLOOKUP(B218,$O$9:$Q$1503,3,FALSE),0)+IFERROR(VLOOKUP(B218,#REF!,3,FALSE),0)+IFERROR(VLOOKUP(B218,$R$9:$T$1503,3,FALSE),0))</f>
        <v/>
      </c>
      <c r="F218" s="169"/>
    </row>
    <row r="219" spans="3:6" x14ac:dyDescent="0.2">
      <c r="C219" s="168" t="str">
        <f>IF(B219="","",IFERROR(VLOOKUP(B219,$I$9:$K$1503,3,FALSE),0)+IFERROR(VLOOKUP(B219,$L$9:$N$1503,3,FALSE),0)+IFERROR(VLOOKUP(B219,$O$9:$Q$1503,3,FALSE),0)+IFERROR(VLOOKUP(B219,#REF!,3,FALSE),0)+IFERROR(VLOOKUP(B219,$R$9:$T$1503,3,FALSE),0))</f>
        <v/>
      </c>
      <c r="F219" s="169"/>
    </row>
    <row r="220" spans="3:6" x14ac:dyDescent="0.2">
      <c r="C220" s="168" t="str">
        <f>IF(B220="","",IFERROR(VLOOKUP(B220,$I$9:$K$1503,3,FALSE),0)+IFERROR(VLOOKUP(B220,$L$9:$N$1503,3,FALSE),0)+IFERROR(VLOOKUP(B220,$O$9:$Q$1503,3,FALSE),0)+IFERROR(VLOOKUP(B220,#REF!,3,FALSE),0)+IFERROR(VLOOKUP(B220,$R$9:$T$1503,3,FALSE),0))</f>
        <v/>
      </c>
      <c r="F220" s="169"/>
    </row>
    <row r="221" spans="3:6" x14ac:dyDescent="0.2">
      <c r="C221" s="168" t="str">
        <f>IF(B221="","",IFERROR(VLOOKUP(B221,$I$9:$K$1503,3,FALSE),0)+IFERROR(VLOOKUP(B221,$L$9:$N$1503,3,FALSE),0)+IFERROR(VLOOKUP(B221,$O$9:$Q$1503,3,FALSE),0)+IFERROR(VLOOKUP(B221,#REF!,3,FALSE),0)+IFERROR(VLOOKUP(B221,$R$9:$T$1503,3,FALSE),0))</f>
        <v/>
      </c>
      <c r="F221" s="169"/>
    </row>
    <row r="222" spans="3:6" x14ac:dyDescent="0.2">
      <c r="C222" s="168" t="str">
        <f>IF(B222="","",IFERROR(VLOOKUP(B222,$I$9:$K$1503,3,FALSE),0)+IFERROR(VLOOKUP(B222,$L$9:$N$1503,3,FALSE),0)+IFERROR(VLOOKUP(B222,$O$9:$Q$1503,3,FALSE),0)+IFERROR(VLOOKUP(B222,#REF!,3,FALSE),0)+IFERROR(VLOOKUP(B222,$R$9:$T$1503,3,FALSE),0))</f>
        <v/>
      </c>
      <c r="F222" s="169"/>
    </row>
    <row r="223" spans="3:6" x14ac:dyDescent="0.2">
      <c r="C223" s="168" t="str">
        <f>IF(B223="","",IFERROR(VLOOKUP(B223,$I$9:$K$1503,3,FALSE),0)+IFERROR(VLOOKUP(B223,$L$9:$N$1503,3,FALSE),0)+IFERROR(VLOOKUP(B223,$O$9:$Q$1503,3,FALSE),0)+IFERROR(VLOOKUP(B223,#REF!,3,FALSE),0)+IFERROR(VLOOKUP(B223,$R$9:$T$1503,3,FALSE),0))</f>
        <v/>
      </c>
      <c r="F223" s="169"/>
    </row>
    <row r="224" spans="3:6" x14ac:dyDescent="0.2">
      <c r="C224" s="168" t="str">
        <f>IF(B224="","",IFERROR(VLOOKUP(B224,$I$9:$K$1503,3,FALSE),0)+IFERROR(VLOOKUP(B224,$L$9:$N$1503,3,FALSE),0)+IFERROR(VLOOKUP(B224,$O$9:$Q$1503,3,FALSE),0)+IFERROR(VLOOKUP(B224,#REF!,3,FALSE),0)+IFERROR(VLOOKUP(B224,$R$9:$T$1503,3,FALSE),0))</f>
        <v/>
      </c>
      <c r="F224" s="169"/>
    </row>
    <row r="225" spans="3:6" x14ac:dyDescent="0.2">
      <c r="C225" s="168" t="str">
        <f>IF(B225="","",IFERROR(VLOOKUP(B225,$I$9:$K$1503,3,FALSE),0)+IFERROR(VLOOKUP(B225,$L$9:$N$1503,3,FALSE),0)+IFERROR(VLOOKUP(B225,$O$9:$Q$1503,3,FALSE),0)+IFERROR(VLOOKUP(B225,#REF!,3,FALSE),0)+IFERROR(VLOOKUP(B225,$R$9:$T$1503,3,FALSE),0))</f>
        <v/>
      </c>
      <c r="F225" s="169"/>
    </row>
    <row r="226" spans="3:6" x14ac:dyDescent="0.2">
      <c r="C226" s="168" t="str">
        <f>IF(B226="","",IFERROR(VLOOKUP(B226,$I$9:$K$1503,3,FALSE),0)+IFERROR(VLOOKUP(B226,$L$9:$N$1503,3,FALSE),0)+IFERROR(VLOOKUP(B226,$O$9:$Q$1503,3,FALSE),0)+IFERROR(VLOOKUP(B226,#REF!,3,FALSE),0)+IFERROR(VLOOKUP(B226,$R$9:$T$1503,3,FALSE),0))</f>
        <v/>
      </c>
      <c r="F226" s="169"/>
    </row>
    <row r="227" spans="3:6" x14ac:dyDescent="0.2">
      <c r="C227" s="168" t="str">
        <f>IF(B227="","",IFERROR(VLOOKUP(B227,$I$9:$K$1503,3,FALSE),0)+IFERROR(VLOOKUP(B227,$L$9:$N$1503,3,FALSE),0)+IFERROR(VLOOKUP(B227,$O$9:$Q$1503,3,FALSE),0)+IFERROR(VLOOKUP(B227,#REF!,3,FALSE),0)+IFERROR(VLOOKUP(B227,$R$9:$T$1503,3,FALSE),0))</f>
        <v/>
      </c>
      <c r="F227" s="169"/>
    </row>
    <row r="228" spans="3:6" x14ac:dyDescent="0.2">
      <c r="C228" s="168" t="str">
        <f>IF(B228="","",IFERROR(VLOOKUP(B228,$I$9:$K$1503,3,FALSE),0)+IFERROR(VLOOKUP(B228,$L$9:$N$1503,3,FALSE),0)+IFERROR(VLOOKUP(B228,$O$9:$Q$1503,3,FALSE),0)+IFERROR(VLOOKUP(B228,#REF!,3,FALSE),0)+IFERROR(VLOOKUP(B228,$R$9:$T$1503,3,FALSE),0))</f>
        <v/>
      </c>
      <c r="F228" s="169"/>
    </row>
    <row r="229" spans="3:6" x14ac:dyDescent="0.2">
      <c r="C229" s="168" t="str">
        <f>IF(B229="","",IFERROR(VLOOKUP(B229,$I$9:$K$1503,3,FALSE),0)+IFERROR(VLOOKUP(B229,$L$9:$N$1503,3,FALSE),0)+IFERROR(VLOOKUP(B229,$O$9:$Q$1503,3,FALSE),0)+IFERROR(VLOOKUP(B229,#REF!,3,FALSE),0)+IFERROR(VLOOKUP(B229,$R$9:$T$1503,3,FALSE),0))</f>
        <v/>
      </c>
      <c r="F229" s="169"/>
    </row>
    <row r="230" spans="3:6" x14ac:dyDescent="0.2">
      <c r="C230" s="168" t="str">
        <f>IF(B230="","",IFERROR(VLOOKUP(B230,$I$9:$K$1503,3,FALSE),0)+IFERROR(VLOOKUP(B230,$L$9:$N$1503,3,FALSE),0)+IFERROR(VLOOKUP(B230,$O$9:$Q$1503,3,FALSE),0)+IFERROR(VLOOKUP(B230,#REF!,3,FALSE),0)+IFERROR(VLOOKUP(B230,$R$9:$T$1503,3,FALSE),0))</f>
        <v/>
      </c>
      <c r="F230" s="169"/>
    </row>
    <row r="231" spans="3:6" x14ac:dyDescent="0.2">
      <c r="C231" s="168" t="str">
        <f>IF(B231="","",IFERROR(VLOOKUP(B231,$I$9:$K$1503,3,FALSE),0)+IFERROR(VLOOKUP(B231,$L$9:$N$1503,3,FALSE),0)+IFERROR(VLOOKUP(B231,$O$9:$Q$1503,3,FALSE),0)+IFERROR(VLOOKUP(B231,#REF!,3,FALSE),0)+IFERROR(VLOOKUP(B231,$R$9:$T$1503,3,FALSE),0))</f>
        <v/>
      </c>
      <c r="F231" s="169"/>
    </row>
    <row r="232" spans="3:6" x14ac:dyDescent="0.2">
      <c r="C232" s="168" t="str">
        <f>IF(B232="","",IFERROR(VLOOKUP(B232,$I$9:$K$1503,3,FALSE),0)+IFERROR(VLOOKUP(B232,$L$9:$N$1503,3,FALSE),0)+IFERROR(VLOOKUP(B232,$O$9:$Q$1503,3,FALSE),0)+IFERROR(VLOOKUP(B232,#REF!,3,FALSE),0)+IFERROR(VLOOKUP(B232,$R$9:$T$1503,3,FALSE),0))</f>
        <v/>
      </c>
      <c r="F232" s="169"/>
    </row>
    <row r="233" spans="3:6" x14ac:dyDescent="0.2">
      <c r="C233" s="168" t="str">
        <f>IF(B233="","",IFERROR(VLOOKUP(B233,$I$9:$K$1503,3,FALSE),0)+IFERROR(VLOOKUP(B233,$L$9:$N$1503,3,FALSE),0)+IFERROR(VLOOKUP(B233,$O$9:$Q$1503,3,FALSE),0)+IFERROR(VLOOKUP(B233,#REF!,3,FALSE),0)+IFERROR(VLOOKUP(B233,$R$9:$T$1503,3,FALSE),0))</f>
        <v/>
      </c>
      <c r="F233" s="169"/>
    </row>
    <row r="234" spans="3:6" x14ac:dyDescent="0.2">
      <c r="C234" s="168" t="str">
        <f>IF(B234="","",IFERROR(VLOOKUP(B234,$I$9:$K$1503,3,FALSE),0)+IFERROR(VLOOKUP(B234,$L$9:$N$1503,3,FALSE),0)+IFERROR(VLOOKUP(B234,$O$9:$Q$1503,3,FALSE),0)+IFERROR(VLOOKUP(B234,#REF!,3,FALSE),0)+IFERROR(VLOOKUP(B234,$R$9:$T$1503,3,FALSE),0))</f>
        <v/>
      </c>
      <c r="F234" s="169"/>
    </row>
    <row r="235" spans="3:6" x14ac:dyDescent="0.2">
      <c r="C235" s="168" t="str">
        <f>IF(B235="","",IFERROR(VLOOKUP(B235,$I$9:$K$1503,3,FALSE),0)+IFERROR(VLOOKUP(B235,$L$9:$N$1503,3,FALSE),0)+IFERROR(VLOOKUP(B235,$O$9:$Q$1503,3,FALSE),0)+IFERROR(VLOOKUP(B235,#REF!,3,FALSE),0)+IFERROR(VLOOKUP(B235,$R$9:$T$1503,3,FALSE),0))</f>
        <v/>
      </c>
      <c r="F235" s="169"/>
    </row>
    <row r="236" spans="3:6" x14ac:dyDescent="0.2">
      <c r="C236" s="168" t="str">
        <f>IF(B236="","",IFERROR(VLOOKUP(B236,$I$9:$K$1503,3,FALSE),0)+IFERROR(VLOOKUP(B236,$L$9:$N$1503,3,FALSE),0)+IFERROR(VLOOKUP(B236,$O$9:$Q$1503,3,FALSE),0)+IFERROR(VLOOKUP(B236,#REF!,3,FALSE),0)+IFERROR(VLOOKUP(B236,$R$9:$T$1503,3,FALSE),0))</f>
        <v/>
      </c>
      <c r="F236" s="169"/>
    </row>
    <row r="237" spans="3:6" x14ac:dyDescent="0.2">
      <c r="C237" s="168" t="str">
        <f>IF(B237="","",IFERROR(VLOOKUP(B237,$I$9:$K$1503,3,FALSE),0)+IFERROR(VLOOKUP(B237,$L$9:$N$1503,3,FALSE),0)+IFERROR(VLOOKUP(B237,$O$9:$Q$1503,3,FALSE),0)+IFERROR(VLOOKUP(B237,#REF!,3,FALSE),0)+IFERROR(VLOOKUP(B237,$R$9:$T$1503,3,FALSE),0))</f>
        <v/>
      </c>
      <c r="F237" s="169"/>
    </row>
    <row r="238" spans="3:6" x14ac:dyDescent="0.2">
      <c r="C238" s="168" t="str">
        <f>IF(B238="","",IFERROR(VLOOKUP(B238,$I$9:$K$1503,3,FALSE),0)+IFERROR(VLOOKUP(B238,$L$9:$N$1503,3,FALSE),0)+IFERROR(VLOOKUP(B238,$O$9:$Q$1503,3,FALSE),0)+IFERROR(VLOOKUP(B238,#REF!,3,FALSE),0)+IFERROR(VLOOKUP(B238,$R$9:$T$1503,3,FALSE),0))</f>
        <v/>
      </c>
      <c r="F238" s="169"/>
    </row>
    <row r="239" spans="3:6" x14ac:dyDescent="0.2">
      <c r="C239" s="168" t="str">
        <f>IF(B239="","",IFERROR(VLOOKUP(B239,$I$9:$K$1503,3,FALSE),0)+IFERROR(VLOOKUP(B239,$L$9:$N$1503,3,FALSE),0)+IFERROR(VLOOKUP(B239,$O$9:$Q$1503,3,FALSE),0)+IFERROR(VLOOKUP(B239,#REF!,3,FALSE),0)+IFERROR(VLOOKUP(B239,$R$9:$T$1503,3,FALSE),0))</f>
        <v/>
      </c>
      <c r="F239" s="169"/>
    </row>
    <row r="240" spans="3:6" x14ac:dyDescent="0.2">
      <c r="C240" s="168" t="str">
        <f>IF(B240="","",IFERROR(VLOOKUP(B240,$I$9:$K$1503,3,FALSE),0)+IFERROR(VLOOKUP(B240,$L$9:$N$1503,3,FALSE),0)+IFERROR(VLOOKUP(B240,$O$9:$Q$1503,3,FALSE),0)+IFERROR(VLOOKUP(B240,#REF!,3,FALSE),0)+IFERROR(VLOOKUP(B240,$R$9:$T$1503,3,FALSE),0))</f>
        <v/>
      </c>
      <c r="F240" s="169"/>
    </row>
    <row r="241" spans="3:6" x14ac:dyDescent="0.2">
      <c r="C241" s="168" t="str">
        <f>IF(B241="","",IFERROR(VLOOKUP(B241,$I$9:$K$1503,3,FALSE),0)+IFERROR(VLOOKUP(B241,$L$9:$N$1503,3,FALSE),0)+IFERROR(VLOOKUP(B241,$O$9:$Q$1503,3,FALSE),0)+IFERROR(VLOOKUP(B241,#REF!,3,FALSE),0)+IFERROR(VLOOKUP(B241,$R$9:$T$1503,3,FALSE),0))</f>
        <v/>
      </c>
      <c r="F241" s="169"/>
    </row>
    <row r="242" spans="3:6" x14ac:dyDescent="0.2">
      <c r="C242" s="168" t="str">
        <f>IF(B242="","",IFERROR(VLOOKUP(B242,$I$9:$K$1503,3,FALSE),0)+IFERROR(VLOOKUP(B242,$L$9:$N$1503,3,FALSE),0)+IFERROR(VLOOKUP(B242,$O$9:$Q$1503,3,FALSE),0)+IFERROR(VLOOKUP(B242,#REF!,3,FALSE),0)+IFERROR(VLOOKUP(B242,$R$9:$T$1503,3,FALSE),0))</f>
        <v/>
      </c>
      <c r="F242" s="169"/>
    </row>
    <row r="243" spans="3:6" x14ac:dyDescent="0.2">
      <c r="C243" s="168" t="str">
        <f>IF(B243="","",IFERROR(VLOOKUP(B243,$I$9:$K$1503,3,FALSE),0)+IFERROR(VLOOKUP(B243,$L$9:$N$1503,3,FALSE),0)+IFERROR(VLOOKUP(B243,$O$9:$Q$1503,3,FALSE),0)+IFERROR(VLOOKUP(B243,#REF!,3,FALSE),0)+IFERROR(VLOOKUP(B243,$R$9:$T$1503,3,FALSE),0))</f>
        <v/>
      </c>
      <c r="F243" s="169"/>
    </row>
    <row r="244" spans="3:6" x14ac:dyDescent="0.2">
      <c r="C244" s="168"/>
      <c r="F244" s="169"/>
    </row>
    <row r="245" spans="3:6" x14ac:dyDescent="0.2">
      <c r="C245" s="168"/>
      <c r="F245" s="169"/>
    </row>
    <row r="246" spans="3:6" x14ac:dyDescent="0.2">
      <c r="C246" s="168"/>
      <c r="F246" s="169"/>
    </row>
    <row r="247" spans="3:6" x14ac:dyDescent="0.2">
      <c r="C247" s="168"/>
    </row>
    <row r="248" spans="3:6" x14ac:dyDescent="0.2">
      <c r="C248" s="168"/>
    </row>
    <row r="249" spans="3:6" x14ac:dyDescent="0.2">
      <c r="C249" s="168"/>
    </row>
    <row r="250" spans="3:6" x14ac:dyDescent="0.2">
      <c r="C250" s="168"/>
    </row>
    <row r="251" spans="3:6" x14ac:dyDescent="0.2">
      <c r="C251" s="168"/>
    </row>
    <row r="252" spans="3:6" x14ac:dyDescent="0.2">
      <c r="C252" s="168"/>
    </row>
    <row r="253" spans="3:6" x14ac:dyDescent="0.2">
      <c r="C253" s="168"/>
    </row>
    <row r="254" spans="3:6" x14ac:dyDescent="0.2">
      <c r="C254" s="168"/>
    </row>
    <row r="255" spans="3:6" x14ac:dyDescent="0.2">
      <c r="C255" s="168"/>
    </row>
    <row r="256" spans="3:6" x14ac:dyDescent="0.2">
      <c r="C256" s="168"/>
    </row>
  </sheetData>
  <pageMargins left="0.7" right="0.7" top="0.75" bottom="0.75" header="0.3" footer="0.3"/>
  <pageSetup paperSize="9" orientation="portrait" horizontalDpi="4294967292" verticalDpi="4294967292" r:id="rId1"/>
  <headerFooter>
    <oddFooter>&amp;C&amp;"arial unicode ms,Regular"For internal use only</oddFooter>
    <evenFooter>&amp;C&amp;"arial unicode ms,Regular"For internal use only</evenFooter>
    <firstFooter>&amp;C&amp;"arial unicode ms,Regular"For internal use only</firstFooter>
  </headerFooter>
  <drawing r:id="rId2"/>
  <legacyDrawing r:id="rId3"/>
  <controls>
    <mc:AlternateContent xmlns:mc="http://schemas.openxmlformats.org/markup-compatibility/2006">
      <mc:Choice Requires="x14">
        <control shapeId="105473" r:id="rId4" name="XLDataChannel1">
          <controlPr defaultSize="0" print="0" autoLine="0" linkedCell="AB16" r:id="rId5">
            <anchor moveWithCells="1">
              <from>
                <xdr:col>27</xdr:col>
                <xdr:colOff>0</xdr:colOff>
                <xdr:row>15</xdr:row>
                <xdr:rowOff>0</xdr:rowOff>
              </from>
              <to>
                <xdr:col>27</xdr:col>
                <xdr:colOff>619125</xdr:colOff>
                <xdr:row>16</xdr:row>
                <xdr:rowOff>0</xdr:rowOff>
              </to>
            </anchor>
          </controlPr>
        </control>
      </mc:Choice>
      <mc:Fallback>
        <control shapeId="105473" r:id="rId4" name="XLDataChann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E-mail</vt:lpstr>
      <vt:lpstr>Data hardcode</vt:lpstr>
      <vt:lpstr>Data live (BBG)</vt:lpstr>
      <vt:lpstr>Summary $2.5</vt:lpstr>
      <vt:lpstr>Rio SH</vt:lpstr>
      <vt:lpstr>Shares Outstanding</vt:lpstr>
      <vt:lpstr>Market Data</vt:lpstr>
      <vt:lpstr>'Data hardcode'!Print_Area</vt:lpstr>
      <vt:lpstr>'Data live (BBG)'!Print_Area</vt:lpstr>
      <vt:lpstr>'E-mail'!Print_Area</vt:lpstr>
    </vt:vector>
  </TitlesOfParts>
  <Company>Credit Suisse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mreuter1</dc:creator>
  <cp:keywords>External Communication</cp:keywords>
  <cp:lastModifiedBy>Lad, Manoj (RTHQ)</cp:lastModifiedBy>
  <cp:lastPrinted>2017-12-29T17:46:30Z</cp:lastPrinted>
  <dcterms:created xsi:type="dcterms:W3CDTF">2005-10-26T14:26:15Z</dcterms:created>
  <dcterms:modified xsi:type="dcterms:W3CDTF">2018-11-28T15:21:44Z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itchProPlusUniqueWorkbookId">
    <vt:lpwstr>2bdc4a67-02cc-48b8-b07b-7717560338fc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TitusGUID">
    <vt:lpwstr>086e5e0b-e683-4d0c-ab63-3e9e60f33303</vt:lpwstr>
  </property>
  <property fmtid="{D5CDD505-2E9C-101B-9397-08002B2CF9AE}" pid="6" name="=fdsSearchOrder">
    <vt:i4>0</vt:i4>
  </property>
  <property fmtid="{D5CDD505-2E9C-101B-9397-08002B2CF9AE}" pid="7" name="db.comClassification">
    <vt:lpwstr>External Communication</vt:lpwstr>
  </property>
</Properties>
</file>